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605" windowHeight="9630" activeTab="0"/>
  </bookViews>
  <sheets>
    <sheet name="ETOFE00-19" sheetId="1" r:id="rId1"/>
  </sheets>
  <definedNames>
    <definedName name="_xlnm.Print_Area" localSheetId="0">'ETOFE00-19'!$A$1:$E$92</definedName>
    <definedName name="_xlnm.Print_Titles" localSheetId="0">'ETOFE00-19'!$1:$1</definedName>
  </definedNames>
  <calcPr fullCalcOnLoad="1"/>
</workbook>
</file>

<file path=xl/comments1.xml><?xml version="1.0" encoding="utf-8"?>
<comments xmlns="http://schemas.openxmlformats.org/spreadsheetml/2006/main">
  <authors>
    <author>depb_marie-evens</author>
  </authors>
  <commentList>
    <comment ref="A88" authorId="0">
      <text>
        <r>
          <rPr>
            <b/>
            <sz val="9"/>
            <rFont val="Tahoma"/>
            <family val="2"/>
          </rPr>
          <t>depb_marie-evens:</t>
        </r>
        <r>
          <rPr>
            <sz val="9"/>
            <rFont val="Tahoma"/>
            <family val="2"/>
          </rPr>
          <t xml:space="preserve">
Les informations en orange dénommement intitulées "pour mémoire" caractérisent toutes les informations ne participant pas aux calculs.Ces dernières prévisions correspondent au programme financier en négociation avec le FMI</t>
        </r>
      </text>
    </comment>
    <comment ref="D40" authorId="0">
      <text>
        <r>
          <rPr>
            <b/>
            <sz val="9"/>
            <rFont val="Tahoma"/>
            <family val="0"/>
          </rPr>
          <t>depb_marie-evens:</t>
        </r>
        <r>
          <rPr>
            <sz val="9"/>
            <rFont val="Tahoma"/>
            <family val="0"/>
          </rPr>
          <t xml:space="preserve">
4 027</t>
        </r>
      </text>
    </comment>
    <comment ref="E40" authorId="0">
      <text>
        <r>
          <rPr>
            <b/>
            <sz val="9"/>
            <rFont val="Tahoma"/>
            <family val="0"/>
          </rPr>
          <t>depb_marie-evens:</t>
        </r>
        <r>
          <rPr>
            <sz val="9"/>
            <rFont val="Tahoma"/>
            <family val="0"/>
          </rPr>
          <t xml:space="preserve">
4 027</t>
        </r>
      </text>
    </comment>
    <comment ref="D46" authorId="0">
      <text>
        <r>
          <rPr>
            <b/>
            <sz val="9"/>
            <rFont val="Tahoma"/>
            <family val="0"/>
          </rPr>
          <t>depb_marie-evens:</t>
        </r>
        <r>
          <rPr>
            <sz val="9"/>
            <rFont val="Tahoma"/>
            <family val="0"/>
          </rPr>
          <t xml:space="preserve">
-343</t>
        </r>
      </text>
    </comment>
    <comment ref="E46" authorId="0">
      <text>
        <r>
          <rPr>
            <b/>
            <sz val="9"/>
            <rFont val="Tahoma"/>
            <family val="0"/>
          </rPr>
          <t>depb_marie-evens:</t>
        </r>
        <r>
          <rPr>
            <sz val="9"/>
            <rFont val="Tahoma"/>
            <family val="0"/>
          </rPr>
          <t xml:space="preserve">
-343</t>
        </r>
      </text>
    </comment>
    <comment ref="D47" authorId="0">
      <text>
        <r>
          <rPr>
            <b/>
            <sz val="9"/>
            <rFont val="Tahoma"/>
            <family val="0"/>
          </rPr>
          <t>depb_marie-evens:</t>
        </r>
        <r>
          <rPr>
            <sz val="9"/>
            <rFont val="Tahoma"/>
            <family val="0"/>
          </rPr>
          <t xml:space="preserve">
-4 370</t>
        </r>
      </text>
    </comment>
    <comment ref="E47" authorId="0">
      <text>
        <r>
          <rPr>
            <b/>
            <sz val="9"/>
            <rFont val="Tahoma"/>
            <family val="0"/>
          </rPr>
          <t>depb_marie-evens:</t>
        </r>
        <r>
          <rPr>
            <sz val="9"/>
            <rFont val="Tahoma"/>
            <family val="0"/>
          </rPr>
          <t xml:space="preserve">
-4 370</t>
        </r>
      </text>
    </comment>
    <comment ref="D65" authorId="0">
      <text>
        <r>
          <rPr>
            <b/>
            <sz val="9"/>
            <rFont val="Tahoma"/>
            <family val="0"/>
          </rPr>
          <t>depb_marie-evens:</t>
        </r>
        <r>
          <rPr>
            <sz val="9"/>
            <rFont val="Tahoma"/>
            <family val="0"/>
          </rPr>
          <t xml:space="preserve">
-738</t>
        </r>
      </text>
    </comment>
    <comment ref="E65" authorId="0">
      <text>
        <r>
          <rPr>
            <b/>
            <sz val="9"/>
            <rFont val="Tahoma"/>
            <family val="0"/>
          </rPr>
          <t>depb_marie-evens:</t>
        </r>
        <r>
          <rPr>
            <sz val="9"/>
            <rFont val="Tahoma"/>
            <family val="0"/>
          </rPr>
          <t xml:space="preserve">
-738</t>
        </r>
      </text>
    </comment>
    <comment ref="D67" authorId="0">
      <text>
        <r>
          <rPr>
            <b/>
            <sz val="9"/>
            <rFont val="Tahoma"/>
            <family val="0"/>
          </rPr>
          <t>depb_marie-evens:</t>
        </r>
        <r>
          <rPr>
            <sz val="9"/>
            <rFont val="Tahoma"/>
            <family val="0"/>
          </rPr>
          <t xml:space="preserve">
499</t>
        </r>
      </text>
    </comment>
    <comment ref="E67" authorId="0">
      <text>
        <r>
          <rPr>
            <b/>
            <sz val="9"/>
            <rFont val="Tahoma"/>
            <family val="0"/>
          </rPr>
          <t>depb_marie-evens:</t>
        </r>
        <r>
          <rPr>
            <sz val="9"/>
            <rFont val="Tahoma"/>
            <family val="0"/>
          </rPr>
          <t xml:space="preserve">
499</t>
        </r>
      </text>
    </comment>
    <comment ref="D81" authorId="0">
      <text>
        <r>
          <rPr>
            <b/>
            <sz val="9"/>
            <rFont val="Tahoma"/>
            <family val="0"/>
          </rPr>
          <t>depb_marie-evens:</t>
        </r>
        <r>
          <rPr>
            <sz val="9"/>
            <rFont val="Tahoma"/>
            <family val="0"/>
          </rPr>
          <t xml:space="preserve">
-270</t>
        </r>
      </text>
    </comment>
    <comment ref="E81" authorId="0">
      <text>
        <r>
          <rPr>
            <b/>
            <sz val="9"/>
            <rFont val="Tahoma"/>
            <family val="0"/>
          </rPr>
          <t>depb_marie-evens:</t>
        </r>
        <r>
          <rPr>
            <sz val="9"/>
            <rFont val="Tahoma"/>
            <family val="0"/>
          </rPr>
          <t xml:space="preserve">
-270</t>
        </r>
      </text>
    </comment>
    <comment ref="B17" authorId="0">
      <text>
        <r>
          <rPr>
            <b/>
            <sz val="9"/>
            <rFont val="Tahoma"/>
            <family val="2"/>
          </rPr>
          <t>depb_marie-evens:</t>
        </r>
        <r>
          <rPr>
            <sz val="9"/>
            <rFont val="Tahoma"/>
            <family val="2"/>
          </rPr>
          <t xml:space="preserve">
26 984
</t>
        </r>
      </text>
    </comment>
    <comment ref="B18" authorId="0">
      <text>
        <r>
          <rPr>
            <b/>
            <sz val="9"/>
            <rFont val="Tahoma"/>
            <family val="2"/>
          </rPr>
          <t>depb_marie-evens:</t>
        </r>
        <r>
          <rPr>
            <sz val="9"/>
            <rFont val="Tahoma"/>
            <family val="2"/>
          </rPr>
          <t xml:space="preserve">
20 492</t>
        </r>
      </text>
    </comment>
    <comment ref="B46" authorId="0">
      <text>
        <r>
          <rPr>
            <b/>
            <sz val="9"/>
            <rFont val="Tahoma"/>
            <family val="2"/>
          </rPr>
          <t>depb_marie-evens:</t>
        </r>
        <r>
          <rPr>
            <sz val="9"/>
            <rFont val="Tahoma"/>
            <family val="2"/>
          </rPr>
          <t xml:space="preserve">
Celui du TOFE est 2 254
</t>
        </r>
      </text>
    </comment>
    <comment ref="B47" authorId="0">
      <text>
        <r>
          <rPr>
            <b/>
            <sz val="9"/>
            <rFont val="Tahoma"/>
            <family val="2"/>
          </rPr>
          <t>depb_marie-evens:</t>
        </r>
        <r>
          <rPr>
            <sz val="9"/>
            <rFont val="Tahoma"/>
            <family val="2"/>
          </rPr>
          <t xml:space="preserve">
Celui du TOFE est - 3 788
</t>
        </r>
      </text>
    </comment>
    <comment ref="B57" authorId="0">
      <text>
        <r>
          <rPr>
            <b/>
            <sz val="9"/>
            <rFont val="Tahoma"/>
            <family val="2"/>
          </rPr>
          <t>depb_marie-evens:</t>
        </r>
        <r>
          <rPr>
            <sz val="9"/>
            <rFont val="Tahoma"/>
            <family val="2"/>
          </rPr>
          <t xml:space="preserve">
-3 848
</t>
        </r>
      </text>
    </comment>
    <comment ref="B63" authorId="0">
      <text>
        <r>
          <rPr>
            <b/>
            <sz val="9"/>
            <rFont val="Tahoma"/>
            <family val="2"/>
          </rPr>
          <t xml:space="preserve">depb_marie-evens
1 311
</t>
        </r>
      </text>
    </comment>
    <comment ref="B77" authorId="0">
      <text>
        <r>
          <rPr>
            <b/>
            <sz val="9"/>
            <rFont val="Tahoma"/>
            <family val="2"/>
          </rPr>
          <t>depb_marie-evens:</t>
        </r>
        <r>
          <rPr>
            <sz val="9"/>
            <rFont val="Tahoma"/>
            <family val="2"/>
          </rPr>
          <t xml:space="preserve">
Montant non ventilé
</t>
        </r>
      </text>
    </comment>
  </commentList>
</comments>
</file>

<file path=xl/sharedStrings.xml><?xml version="1.0" encoding="utf-8"?>
<sst xmlns="http://schemas.openxmlformats.org/spreadsheetml/2006/main" count="95" uniqueCount="93">
  <si>
    <t>Impôt sur le revenu (P-au-P)</t>
  </si>
  <si>
    <t>Droits d'accise (P-au-P)</t>
  </si>
  <si>
    <t>TCA (P-au-P)</t>
  </si>
  <si>
    <t>Autres Taxes (P-au-P)</t>
  </si>
  <si>
    <t>Recettes internes de province</t>
  </si>
  <si>
    <t>Employés permanents</t>
  </si>
  <si>
    <t>Autres</t>
  </si>
  <si>
    <t xml:space="preserve">dont comptes courants </t>
  </si>
  <si>
    <t>dont comptes courants</t>
  </si>
  <si>
    <t>Projets d'investissement</t>
  </si>
  <si>
    <t>Machineries et équipements</t>
  </si>
  <si>
    <t>Indemnisations pour expropriations</t>
  </si>
  <si>
    <t xml:space="preserve">Solde courant </t>
  </si>
  <si>
    <t>Solde global (base engagement avant [a] ci-dessous)</t>
  </si>
  <si>
    <t xml:space="preserve"> [a] Coût des élections</t>
  </si>
  <si>
    <t>1. Salaires</t>
  </si>
  <si>
    <t>2. Fonctionnement</t>
  </si>
  <si>
    <t xml:space="preserve">3. Investissements </t>
  </si>
  <si>
    <t>Solde global (base engagement après [a] ci-dessus)</t>
  </si>
  <si>
    <t>Ajustement</t>
  </si>
  <si>
    <t>Solde global  (base caisse)</t>
  </si>
  <si>
    <t>Emissions de titres publics</t>
  </si>
  <si>
    <t>Amortissements</t>
  </si>
  <si>
    <t>Solde primaire</t>
  </si>
  <si>
    <t>Solde global avant prêts et dons (Cash)</t>
  </si>
  <si>
    <t>Prêts bruts et dons étrangers (Décaissés)</t>
  </si>
  <si>
    <t>Solde global après prêts et dons étrangers (Cash)</t>
  </si>
  <si>
    <t>Compte de projes(net)</t>
  </si>
  <si>
    <t>Fonds propres(net)</t>
  </si>
  <si>
    <t>Champ</t>
  </si>
  <si>
    <t>Oct-Sept 2008</t>
  </si>
  <si>
    <t>Oct-Sept 2007</t>
  </si>
  <si>
    <t>Recettes internes:</t>
  </si>
  <si>
    <t>Subventions et autres transferts courants</t>
  </si>
  <si>
    <t>Organismes et Services Publics</t>
  </si>
  <si>
    <t>Institutions et Organismes Privés</t>
  </si>
  <si>
    <t>Institutions Internationales</t>
  </si>
  <si>
    <t>Pension Militaire</t>
  </si>
  <si>
    <t>Restitution Taxes (Labadie)</t>
  </si>
  <si>
    <t>25% Taxe Conatel</t>
  </si>
  <si>
    <t>Rest. /Formulaires Douaniers</t>
  </si>
  <si>
    <t>Divers/Subventions</t>
  </si>
  <si>
    <t>Arriérés (nets)</t>
  </si>
  <si>
    <t>Entreprises privées non financières (net)</t>
  </si>
  <si>
    <t xml:space="preserve">Amortissement Obligations à long terme </t>
  </si>
  <si>
    <t>Recettes douanières</t>
  </si>
  <si>
    <t>Autres ressources fiscales</t>
  </si>
  <si>
    <t>Secteur bancaire (net)</t>
  </si>
  <si>
    <t>BRH (net)</t>
  </si>
  <si>
    <t>Banques commerciales (net)</t>
  </si>
  <si>
    <t>Dons</t>
  </si>
  <si>
    <t>Prêts (nets)</t>
  </si>
  <si>
    <t>Tirages</t>
  </si>
  <si>
    <t xml:space="preserve">Accumulation </t>
  </si>
  <si>
    <t xml:space="preserve">Paiements </t>
  </si>
  <si>
    <t>Chèque en circulation</t>
  </si>
  <si>
    <t>Dépenses engagées non payées(net)</t>
  </si>
  <si>
    <t>internes</t>
  </si>
  <si>
    <t>externes</t>
  </si>
  <si>
    <t>Versements d'intérêts</t>
  </si>
  <si>
    <t>Autres creanciers</t>
  </si>
  <si>
    <t>Autres achats de biens et services  (Fonctionnement)</t>
  </si>
  <si>
    <t>Cotisations au régime d'assurance-maladie (pour mémoire)</t>
  </si>
  <si>
    <t>Traitements et salaires</t>
  </si>
  <si>
    <t>Titres publics (y compris BRH et Bon du Trésor)</t>
  </si>
  <si>
    <t xml:space="preserve">I.1.Recettes courantes </t>
  </si>
  <si>
    <t>I.2.Recettes en capital</t>
  </si>
  <si>
    <t>I.1.1.Recettes fiscales</t>
  </si>
  <si>
    <t>I.1.2.Transferts des entreprises publiques</t>
  </si>
  <si>
    <t xml:space="preserve">I.Recettes totales </t>
  </si>
  <si>
    <t>II.1.1.Dépenses courantes</t>
  </si>
  <si>
    <t>II.1.2.Investissements</t>
  </si>
  <si>
    <t xml:space="preserve">II.1.Total des dépenses </t>
  </si>
  <si>
    <t>II.Total des dépenses et des prêts moins recouvrements</t>
  </si>
  <si>
    <t>II.2.Prêts (nets) à autres administrations publiques</t>
  </si>
  <si>
    <t xml:space="preserve">III.Financement total (net) </t>
  </si>
  <si>
    <t>III.1.Financement externe (net)</t>
  </si>
  <si>
    <t>III.2.Financement interne (net)</t>
  </si>
  <si>
    <t>Paiements sur dette publique</t>
  </si>
  <si>
    <t>IV.Réechelonnement dette externe</t>
  </si>
  <si>
    <t>Investissements( Comptes Courants)</t>
  </si>
  <si>
    <t xml:space="preserve"> [b] Coût de la réforme administrative</t>
  </si>
  <si>
    <t xml:space="preserve"> [c] Ouvrages scolaires</t>
  </si>
  <si>
    <t xml:space="preserve"> [d] Réparation dommage secteur privé</t>
  </si>
  <si>
    <t xml:space="preserve"> [e] Réparation entreprise secteur informel</t>
  </si>
  <si>
    <t xml:space="preserve"> [f] Réparation dégâts Désastre Fonds Verette et Gonaives</t>
  </si>
  <si>
    <t>Accumulation sur salaires</t>
  </si>
  <si>
    <t>Accumulation sur autres(assurances-maladies)</t>
  </si>
  <si>
    <t>Paiements sur salaires</t>
  </si>
  <si>
    <t>Paiements sur autres(assurances-maladies)</t>
  </si>
  <si>
    <r>
      <t xml:space="preserve">Dépenses totales </t>
    </r>
    <r>
      <rPr>
        <b/>
        <sz val="11"/>
        <rFont val="Times New Roman"/>
        <family val="1"/>
      </rPr>
      <t>(Décaissements de l'Administration Centrale)</t>
    </r>
  </si>
  <si>
    <t>Autres taxes à reclasser</t>
  </si>
  <si>
    <t>Variation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</si>
</sst>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   &quot;@"/>
    <numFmt numFmtId="166" formatCode="&quot;      &quot;@"/>
    <numFmt numFmtId="167" formatCode="&quot;         &quot;@"/>
    <numFmt numFmtId="168" formatCode="&quot;            &quot;@"/>
    <numFmt numFmtId="169" formatCode="&quot;               &quot;@"/>
    <numFmt numFmtId="170" formatCode="_([$€-2]* #,##0.00_);_([$€-2]* \(#,##0.00\);_([$€-2]* &quot;-&quot;??_)"/>
    <numFmt numFmtId="171" formatCode="#,##0.0;\-#,##0.0;&quot;--&quot;"/>
    <numFmt numFmtId="172" formatCode="#,##0.0"/>
    <numFmt numFmtId="173" formatCode="_-* #,##0_-;\-* #,##0_-;_-* &quot;-&quot;_-;_-@_-"/>
    <numFmt numFmtId="174" formatCode="_-* #,##0.00_-;\-* #,##0.00_-;_-* &quot;-&quot;??_-;_-@_-"/>
    <numFmt numFmtId="175" formatCode="_-&quot;¢&quot;* #,##0_-;\-&quot;¢&quot;* #,##0_-;_-&quot;¢&quot;* &quot;-&quot;_-;_-@_-"/>
    <numFmt numFmtId="176" formatCode="_-&quot;¢&quot;* #,##0.00_-;\-&quot;¢&quot;* #,##0.00_-;_-&quot;¢&quot;* &quot;-&quot;??_-;_-@_-"/>
    <numFmt numFmtId="177" formatCode="[&gt;=0.05]#,##0.0;[&lt;=-0.05]\-#,##0.0;?0.0"/>
    <numFmt numFmtId="178" formatCode="[Black]#,##0.0;[Black]\-#,##0.0;;"/>
    <numFmt numFmtId="179" formatCode="[Black][&gt;0.05]#,##0.0;[Black][&lt;-0.05]\-#,##0.0;;"/>
    <numFmt numFmtId="180" formatCode="[Black][&gt;0.5]#,##0;[Black][&lt;-0.5]\-#,##0;;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sz val="11"/>
      <color indexed="9"/>
      <name val="Calibri"/>
      <family val="2"/>
    </font>
    <font>
      <sz val="8"/>
      <color indexed="12"/>
      <name val="Helv"/>
      <family val="0"/>
    </font>
    <font>
      <sz val="10"/>
      <name val="Geneva"/>
      <family val="2"/>
    </font>
    <font>
      <u val="single"/>
      <sz val="10"/>
      <color indexed="12"/>
      <name val="Arial"/>
      <family val="2"/>
    </font>
    <font>
      <sz val="16"/>
      <color indexed="10"/>
      <name val="Lucida Casual"/>
      <family val="4"/>
    </font>
    <font>
      <sz val="14"/>
      <color indexed="12"/>
      <name val="Lucida Casual"/>
      <family val="4"/>
    </font>
    <font>
      <sz val="8"/>
      <color indexed="8"/>
      <name val="Helv"/>
      <family val="0"/>
    </font>
    <font>
      <sz val="10"/>
      <name val="Helv"/>
      <family val="0"/>
    </font>
    <font>
      <sz val="10"/>
      <name val="Tms Rmn"/>
      <family val="0"/>
    </font>
    <font>
      <sz val="10"/>
      <color indexed="10"/>
      <name val="MS Sans Serif"/>
      <family val="2"/>
    </font>
    <font>
      <b/>
      <sz val="18"/>
      <color indexed="62"/>
      <name val="Cambria"/>
      <family val="2"/>
    </font>
    <font>
      <sz val="11"/>
      <color indexed="10"/>
      <name val="Lucida Casual"/>
      <family val="4"/>
    </font>
    <font>
      <sz val="9"/>
      <color indexed="12"/>
      <name val="Lucida Casual"/>
      <family val="4"/>
    </font>
    <font>
      <sz val="8"/>
      <name val="Helv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2"/>
      <color indexed="19"/>
      <name val="Times New Roman"/>
      <family val="1"/>
    </font>
    <font>
      <i/>
      <sz val="12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1"/>
      <color indexed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Calibri"/>
      <family val="2"/>
    </font>
    <font>
      <b/>
      <sz val="11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i/>
      <sz val="11"/>
      <color theme="1"/>
      <name val="Times New Roman"/>
      <family val="1"/>
    </font>
    <font>
      <sz val="12"/>
      <color theme="2" tint="-0.4999699890613556"/>
      <name val="Times New Roman"/>
      <family val="1"/>
    </font>
    <font>
      <i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8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5" tint="-0.24997000396251678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3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167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169" fontId="4" fillId="0" borderId="0" applyFont="0" applyFill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7" fillId="22" borderId="0" applyNumberFormat="0" applyBorder="0" applyAlignment="0" applyProtection="0"/>
    <xf numFmtId="0" fontId="50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7" fillId="26" borderId="0" applyNumberFormat="0" applyBorder="0" applyAlignment="0" applyProtection="0"/>
    <xf numFmtId="0" fontId="50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7" fillId="25" borderId="0" applyNumberFormat="0" applyBorder="0" applyAlignment="0" applyProtection="0"/>
    <xf numFmtId="0" fontId="50" fillId="29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7" fillId="25" borderId="0" applyNumberFormat="0" applyBorder="0" applyAlignment="0" applyProtection="0"/>
    <xf numFmtId="0" fontId="50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1" borderId="0" applyNumberFormat="0" applyBorder="0" applyAlignment="0" applyProtection="0"/>
    <xf numFmtId="0" fontId="7" fillId="22" borderId="0" applyNumberFormat="0" applyBorder="0" applyAlignment="0" applyProtection="0"/>
    <xf numFmtId="0" fontId="50" fillId="32" borderId="0" applyNumberFormat="0" applyBorder="0" applyAlignment="0" applyProtection="0"/>
    <xf numFmtId="0" fontId="1" fillId="24" borderId="0" applyNumberFormat="0" applyBorder="0" applyAlignment="0" applyProtection="0"/>
    <xf numFmtId="0" fontId="1" fillId="33" borderId="0" applyNumberFormat="0" applyBorder="0" applyAlignment="0" applyProtection="0"/>
    <xf numFmtId="0" fontId="7" fillId="33" borderId="0" applyNumberFormat="0" applyBorder="0" applyAlignment="0" applyProtection="0"/>
    <xf numFmtId="0" fontId="8" fillId="0" borderId="1">
      <alignment/>
      <protection hidden="1"/>
    </xf>
    <xf numFmtId="0" fontId="9" fillId="34" borderId="1" applyNumberFormat="0" applyFont="0" applyBorder="0" applyAlignment="0" applyProtection="0"/>
    <xf numFmtId="0" fontId="8" fillId="0" borderId="1">
      <alignment/>
      <protection hidden="1"/>
    </xf>
    <xf numFmtId="0" fontId="51" fillId="35" borderId="0" applyNumberFormat="0" applyBorder="0" applyAlignment="0" applyProtection="0"/>
    <xf numFmtId="0" fontId="52" fillId="36" borderId="2" applyNumberFormat="0" applyAlignment="0" applyProtection="0"/>
    <xf numFmtId="0" fontId="53" fillId="37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171" fontId="5" fillId="0" borderId="0">
      <alignment/>
      <protection/>
    </xf>
    <xf numFmtId="171" fontId="5" fillId="0" borderId="0">
      <alignment/>
      <protection/>
    </xf>
    <xf numFmtId="171" fontId="5" fillId="0" borderId="0">
      <alignment/>
      <protection/>
    </xf>
    <xf numFmtId="171" fontId="5" fillId="0" borderId="0">
      <alignment/>
      <protection/>
    </xf>
    <xf numFmtId="171" fontId="5" fillId="0" borderId="0">
      <alignment/>
      <protection/>
    </xf>
    <xf numFmtId="171" fontId="5" fillId="0" borderId="0">
      <alignment/>
      <protection/>
    </xf>
    <xf numFmtId="171" fontId="5" fillId="0" borderId="0">
      <alignment/>
      <protection/>
    </xf>
    <xf numFmtId="171" fontId="5" fillId="0" borderId="0">
      <alignment/>
      <protection/>
    </xf>
    <xf numFmtId="0" fontId="3" fillId="38" borderId="4" applyNumberFormat="0" applyFont="0" applyAlignment="0" applyProtection="0"/>
    <xf numFmtId="0" fontId="3" fillId="38" borderId="4" applyNumberFormat="0" applyFont="0" applyAlignment="0" applyProtection="0"/>
    <xf numFmtId="0" fontId="3" fillId="38" borderId="4" applyNumberFormat="0" applyFont="0" applyAlignment="0" applyProtection="0"/>
    <xf numFmtId="0" fontId="3" fillId="38" borderId="4" applyNumberFormat="0" applyFont="0" applyAlignment="0" applyProtection="0"/>
    <xf numFmtId="0" fontId="3" fillId="38" borderId="4" applyNumberFormat="0" applyFont="0" applyAlignment="0" applyProtection="0"/>
    <xf numFmtId="0" fontId="3" fillId="38" borderId="4" applyNumberFormat="0" applyFont="0" applyAlignment="0" applyProtection="0"/>
    <xf numFmtId="0" fontId="3" fillId="38" borderId="4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42" borderId="0" applyNumberFormat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2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0" fontId="11" fillId="0" borderId="0">
      <alignment/>
      <protection/>
    </xf>
    <xf numFmtId="0" fontId="12" fillId="0" borderId="0">
      <alignment/>
      <protection/>
    </xf>
    <xf numFmtId="0" fontId="59" fillId="43" borderId="2" applyNumberFormat="0" applyAlignment="0" applyProtection="0"/>
    <xf numFmtId="0" fontId="60" fillId="0" borderId="8" applyNumberFormat="0" applyFill="0" applyAlignment="0" applyProtection="0"/>
    <xf numFmtId="0" fontId="13" fillId="0" borderId="1">
      <alignment horizontal="left"/>
      <protection locked="0"/>
    </xf>
    <xf numFmtId="173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8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175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0" fontId="61" fillId="44" borderId="0" applyNumberFormat="0" applyBorder="0" applyAlignment="0" applyProtection="0"/>
    <xf numFmtId="0" fontId="14" fillId="0" borderId="0">
      <alignment/>
      <protection/>
    </xf>
    <xf numFmtId="0" fontId="15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77" fontId="5" fillId="0" borderId="0" applyFill="0" applyBorder="0" applyAlignment="0" applyProtection="0"/>
    <xf numFmtId="0" fontId="0" fillId="45" borderId="9" applyNumberFormat="0" applyFont="0" applyAlignment="0" applyProtection="0"/>
    <xf numFmtId="0" fontId="62" fillId="36" borderId="10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9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" fillId="0" borderId="0">
      <alignment/>
      <protection/>
    </xf>
    <xf numFmtId="0" fontId="16" fillId="0" borderId="1" applyNumberFormat="0" applyFill="0" applyBorder="0" applyAlignment="0" applyProtection="0"/>
    <xf numFmtId="0" fontId="16" fillId="0" borderId="1" applyNumberFormat="0" applyFill="0" applyBorder="0" applyAlignment="0" applyProtection="0"/>
    <xf numFmtId="0" fontId="16" fillId="0" borderId="1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>
      <alignment/>
      <protection/>
    </xf>
    <xf numFmtId="0" fontId="19" fillId="0" borderId="0">
      <alignment/>
      <protection/>
    </xf>
    <xf numFmtId="0" fontId="63" fillId="0" borderId="0" applyNumberFormat="0" applyFill="0" applyBorder="0" applyAlignment="0" applyProtection="0"/>
    <xf numFmtId="0" fontId="20" fillId="34" borderId="1">
      <alignment/>
      <protection/>
    </xf>
    <xf numFmtId="0" fontId="64" fillId="0" borderId="11" applyNumberFormat="0" applyFill="0" applyAlignment="0" applyProtection="0"/>
    <xf numFmtId="0" fontId="65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3" fontId="66" fillId="46" borderId="0" xfId="274" applyNumberFormat="1" applyFont="1" applyFill="1" applyBorder="1" applyAlignment="1">
      <alignment horizontal="right"/>
      <protection/>
    </xf>
    <xf numFmtId="3" fontId="66" fillId="0" borderId="0" xfId="274" applyNumberFormat="1" applyFont="1" applyBorder="1" applyAlignment="1">
      <alignment horizontal="center"/>
      <protection/>
    </xf>
    <xf numFmtId="0" fontId="0" fillId="0" borderId="0" xfId="0" applyAlignment="1">
      <alignment horizontal="right"/>
    </xf>
    <xf numFmtId="0" fontId="64" fillId="0" borderId="0" xfId="0" applyFont="1" applyAlignment="1">
      <alignment/>
    </xf>
    <xf numFmtId="2" fontId="67" fillId="3" borderId="0" xfId="199" applyNumberFormat="1" applyFont="1" applyFill="1" applyBorder="1" applyAlignment="1">
      <alignment/>
      <protection/>
    </xf>
    <xf numFmtId="2" fontId="68" fillId="3" borderId="0" xfId="199" applyNumberFormat="1" applyFont="1" applyFill="1" applyBorder="1" applyAlignment="1">
      <alignment/>
      <protection/>
    </xf>
    <xf numFmtId="2" fontId="67" fillId="3" borderId="12" xfId="199" applyNumberFormat="1" applyFont="1" applyFill="1" applyBorder="1" applyAlignment="1">
      <alignment/>
      <protection/>
    </xf>
    <xf numFmtId="2" fontId="69" fillId="3" borderId="0" xfId="199" applyNumberFormat="1" applyFont="1" applyFill="1" applyBorder="1" applyAlignment="1">
      <alignment horizontal="left" indent="1"/>
      <protection/>
    </xf>
    <xf numFmtId="2" fontId="70" fillId="3" borderId="0" xfId="199" applyNumberFormat="1" applyFont="1" applyFill="1" applyBorder="1" applyAlignment="1">
      <alignment horizontal="left" indent="2"/>
      <protection/>
    </xf>
    <xf numFmtId="3" fontId="71" fillId="46" borderId="0" xfId="274" applyNumberFormat="1" applyFont="1" applyFill="1" applyBorder="1" applyAlignment="1">
      <alignment horizontal="right"/>
      <protection/>
    </xf>
    <xf numFmtId="3" fontId="67" fillId="46" borderId="0" xfId="274" applyNumberFormat="1" applyFont="1" applyFill="1" applyBorder="1" applyAlignment="1">
      <alignment horizontal="right"/>
      <protection/>
    </xf>
    <xf numFmtId="3" fontId="72" fillId="46" borderId="0" xfId="274" applyNumberFormat="1" applyFont="1" applyFill="1" applyBorder="1" applyAlignment="1">
      <alignment horizontal="right"/>
      <protection/>
    </xf>
    <xf numFmtId="3" fontId="69" fillId="46" borderId="0" xfId="274" applyNumberFormat="1" applyFont="1" applyFill="1" applyBorder="1" applyAlignment="1">
      <alignment horizontal="right"/>
      <protection/>
    </xf>
    <xf numFmtId="0" fontId="67" fillId="0" borderId="0" xfId="199" applyFont="1" applyFill="1" applyBorder="1" applyAlignment="1">
      <alignment/>
      <protection/>
    </xf>
    <xf numFmtId="164" fontId="66" fillId="0" borderId="0" xfId="295" applyNumberFormat="1" applyFont="1" applyFill="1" applyBorder="1" applyAlignment="1">
      <alignment horizontal="right"/>
    </xf>
    <xf numFmtId="164" fontId="66" fillId="0" borderId="0" xfId="295" applyNumberFormat="1" applyFont="1" applyFill="1" applyBorder="1" applyAlignment="1">
      <alignment/>
    </xf>
    <xf numFmtId="0" fontId="0" fillId="0" borderId="0" xfId="0" applyFill="1" applyAlignment="1">
      <alignment/>
    </xf>
    <xf numFmtId="0" fontId="6" fillId="0" borderId="0" xfId="199" applyFont="1" applyFill="1" applyAlignment="1">
      <alignment/>
      <protection/>
    </xf>
    <xf numFmtId="0" fontId="3" fillId="0" borderId="0" xfId="199" applyFill="1" applyAlignment="1">
      <alignment horizontal="right"/>
      <protection/>
    </xf>
    <xf numFmtId="0" fontId="3" fillId="0" borderId="0" xfId="199" applyFill="1">
      <alignment/>
      <protection/>
    </xf>
    <xf numFmtId="0" fontId="64" fillId="0" borderId="0" xfId="0" applyFont="1" applyFill="1" applyAlignment="1">
      <alignment/>
    </xf>
    <xf numFmtId="0" fontId="0" fillId="0" borderId="0" xfId="0" applyFill="1" applyAlignment="1">
      <alignment horizontal="right"/>
    </xf>
    <xf numFmtId="2" fontId="73" fillId="47" borderId="0" xfId="199" applyNumberFormat="1" applyFont="1" applyFill="1" applyBorder="1" applyAlignment="1">
      <alignment horizontal="center" wrapText="1"/>
      <protection/>
    </xf>
    <xf numFmtId="2" fontId="74" fillId="9" borderId="0" xfId="199" applyNumberFormat="1" applyFont="1" applyFill="1" applyBorder="1" applyAlignment="1">
      <alignment horizontal="center" wrapText="1"/>
      <protection/>
    </xf>
    <xf numFmtId="2" fontId="73" fillId="0" borderId="0" xfId="199" applyNumberFormat="1" applyFont="1" applyBorder="1" applyAlignment="1">
      <alignment horizontal="center" wrapText="1"/>
      <protection/>
    </xf>
    <xf numFmtId="0" fontId="64" fillId="0" borderId="0" xfId="0" applyFont="1" applyAlignment="1">
      <alignment horizontal="center" wrapText="1"/>
    </xf>
    <xf numFmtId="2" fontId="67" fillId="3" borderId="0" xfId="199" applyNumberFormat="1" applyFont="1" applyFill="1" applyBorder="1" applyAlignment="1">
      <alignment horizontal="left" indent="1"/>
      <protection/>
    </xf>
    <xf numFmtId="2" fontId="69" fillId="3" borderId="0" xfId="199" applyNumberFormat="1" applyFont="1" applyFill="1" applyBorder="1" applyAlignment="1">
      <alignment/>
      <protection/>
    </xf>
    <xf numFmtId="2" fontId="32" fillId="7" borderId="0" xfId="199" applyNumberFormat="1" applyFont="1" applyFill="1" applyBorder="1" applyAlignment="1">
      <alignment/>
      <protection/>
    </xf>
    <xf numFmtId="3" fontId="33" fillId="7" borderId="0" xfId="274" applyNumberFormat="1" applyFont="1" applyFill="1" applyBorder="1" applyAlignment="1">
      <alignment horizontal="right"/>
      <protection/>
    </xf>
    <xf numFmtId="3" fontId="33" fillId="0" borderId="0" xfId="274" applyNumberFormat="1" applyFont="1" applyBorder="1" applyAlignment="1">
      <alignment horizontal="center"/>
      <protection/>
    </xf>
    <xf numFmtId="0" fontId="34" fillId="0" borderId="0" xfId="0" applyFont="1" applyAlignment="1">
      <alignment/>
    </xf>
    <xf numFmtId="164" fontId="67" fillId="46" borderId="0" xfId="279" applyNumberFormat="1" applyFont="1" applyFill="1" applyBorder="1" applyAlignment="1">
      <alignment horizontal="right"/>
    </xf>
    <xf numFmtId="164" fontId="69" fillId="46" borderId="0" xfId="279" applyNumberFormat="1" applyFont="1" applyFill="1" applyBorder="1" applyAlignment="1">
      <alignment horizontal="right"/>
    </xf>
    <xf numFmtId="164" fontId="66" fillId="46" borderId="0" xfId="279" applyNumberFormat="1" applyFont="1" applyFill="1" applyBorder="1" applyAlignment="1">
      <alignment horizontal="right"/>
    </xf>
    <xf numFmtId="164" fontId="72" fillId="46" borderId="0" xfId="279" applyNumberFormat="1" applyFont="1" applyFill="1" applyBorder="1" applyAlignment="1">
      <alignment horizontal="right"/>
    </xf>
    <xf numFmtId="164" fontId="71" fillId="46" borderId="0" xfId="279" applyNumberFormat="1" applyFont="1" applyFill="1" applyBorder="1" applyAlignment="1">
      <alignment horizontal="right"/>
    </xf>
    <xf numFmtId="164" fontId="33" fillId="7" borderId="0" xfId="279" applyNumberFormat="1" applyFont="1" applyFill="1" applyBorder="1" applyAlignment="1">
      <alignment horizontal="right"/>
    </xf>
    <xf numFmtId="164" fontId="66" fillId="0" borderId="0" xfId="279" applyNumberFormat="1" applyFont="1" applyFill="1" applyBorder="1" applyAlignment="1">
      <alignment horizontal="right"/>
    </xf>
    <xf numFmtId="2" fontId="73" fillId="9" borderId="0" xfId="199" applyNumberFormat="1" applyFont="1" applyFill="1" applyBorder="1" applyAlignment="1">
      <alignment horizontal="center" wrapText="1"/>
      <protection/>
    </xf>
    <xf numFmtId="2" fontId="73" fillId="9" borderId="0" xfId="199" applyNumberFormat="1" applyFont="1" applyFill="1" applyBorder="1" applyAlignment="1">
      <alignment horizontal="center" wrapText="1"/>
      <protection/>
    </xf>
  </cellXfs>
  <cellStyles count="367">
    <cellStyle name="Normal" xfId="0"/>
    <cellStyle name="1 indent" xfId="15"/>
    <cellStyle name="2 indents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3 indents" xfId="23"/>
    <cellStyle name="4 indents" xfId="24"/>
    <cellStyle name="40% - Accent1" xfId="25"/>
    <cellStyle name="40% - Accent2" xfId="26"/>
    <cellStyle name="40% - Accent3" xfId="27"/>
    <cellStyle name="40% - Accent4" xfId="28"/>
    <cellStyle name="40% - Accent5" xfId="29"/>
    <cellStyle name="40% - Accent6" xfId="30"/>
    <cellStyle name="5 indents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1 - 20%" xfId="39"/>
    <cellStyle name="Accent1 - 40%" xfId="40"/>
    <cellStyle name="Accent1 - 60%" xfId="41"/>
    <cellStyle name="Accent2" xfId="42"/>
    <cellStyle name="Accent2 - 20%" xfId="43"/>
    <cellStyle name="Accent2 - 40%" xfId="44"/>
    <cellStyle name="Accent2 - 60%" xfId="45"/>
    <cellStyle name="Accent3" xfId="46"/>
    <cellStyle name="Accent3 - 20%" xfId="47"/>
    <cellStyle name="Accent3 - 40%" xfId="48"/>
    <cellStyle name="Accent3 - 60%" xfId="49"/>
    <cellStyle name="Accent4" xfId="50"/>
    <cellStyle name="Accent4 - 20%" xfId="51"/>
    <cellStyle name="Accent4 - 40%" xfId="52"/>
    <cellStyle name="Accent4 - 60%" xfId="53"/>
    <cellStyle name="Accent5" xfId="54"/>
    <cellStyle name="Accent5 - 20%" xfId="55"/>
    <cellStyle name="Accent5 - 40%" xfId="56"/>
    <cellStyle name="Accent5 - 60%" xfId="57"/>
    <cellStyle name="Accent6" xfId="58"/>
    <cellStyle name="Accent6 - 20%" xfId="59"/>
    <cellStyle name="Accent6 - 40%" xfId="60"/>
    <cellStyle name="Accent6 - 60%" xfId="61"/>
    <cellStyle name="Array" xfId="62"/>
    <cellStyle name="Array Enter" xfId="63"/>
    <cellStyle name="Array_Recettes et depensesDGB" xfId="64"/>
    <cellStyle name="Bad" xfId="65"/>
    <cellStyle name="Calculation" xfId="66"/>
    <cellStyle name="Check Cell" xfId="67"/>
    <cellStyle name="Comma" xfId="68"/>
    <cellStyle name="Comma [0]" xfId="69"/>
    <cellStyle name="Comma 2" xfId="70"/>
    <cellStyle name="Comma 2 2" xfId="71"/>
    <cellStyle name="Comma 3" xfId="72"/>
    <cellStyle name="Comma 3 2" xfId="73"/>
    <cellStyle name="Comma 4" xfId="74"/>
    <cellStyle name="Comma 4 2" xfId="75"/>
    <cellStyle name="Comma[mine]" xfId="76"/>
    <cellStyle name="Comma[mine] 2" xfId="77"/>
    <cellStyle name="Comma[mine] 3" xfId="78"/>
    <cellStyle name="Comma[mine] 4" xfId="79"/>
    <cellStyle name="Comma[mine] 5" xfId="80"/>
    <cellStyle name="Comma[mine] 6" xfId="81"/>
    <cellStyle name="Comma[mine] 7" xfId="82"/>
    <cellStyle name="Comma[mine]_ETOFE08-09" xfId="83"/>
    <cellStyle name="Commentaire 2" xfId="84"/>
    <cellStyle name="Commentaire 3" xfId="85"/>
    <cellStyle name="Commentaire 4" xfId="86"/>
    <cellStyle name="Commentaire 5" xfId="87"/>
    <cellStyle name="Commentaire 6" xfId="88"/>
    <cellStyle name="Commentaire 7" xfId="89"/>
    <cellStyle name="Commentaire 8" xfId="90"/>
    <cellStyle name="Currency" xfId="91"/>
    <cellStyle name="Currency [0]" xfId="92"/>
    <cellStyle name="Emphasis 1" xfId="93"/>
    <cellStyle name="Emphasis 2" xfId="94"/>
    <cellStyle name="Emphasis 3" xfId="95"/>
    <cellStyle name="Euro" xfId="96"/>
    <cellStyle name="Euro 2" xfId="97"/>
    <cellStyle name="Euro 3" xfId="98"/>
    <cellStyle name="Euro 4" xfId="99"/>
    <cellStyle name="Euro 5" xfId="100"/>
    <cellStyle name="Euro 6" xfId="101"/>
    <cellStyle name="Euro 7" xfId="102"/>
    <cellStyle name="Euro 8" xfId="103"/>
    <cellStyle name="Explanatory Text" xfId="104"/>
    <cellStyle name="Good" xfId="105"/>
    <cellStyle name="Heading 1" xfId="106"/>
    <cellStyle name="Heading 2" xfId="107"/>
    <cellStyle name="Heading 3" xfId="108"/>
    <cellStyle name="Heading 4" xfId="109"/>
    <cellStyle name="Hipervínculo_IIF" xfId="110"/>
    <cellStyle name="imf-one decimal" xfId="111"/>
    <cellStyle name="imf-zero decimal" xfId="112"/>
    <cellStyle name="Indice 1" xfId="113"/>
    <cellStyle name="Indice 2" xfId="114"/>
    <cellStyle name="Input" xfId="115"/>
    <cellStyle name="Linked Cell" xfId="116"/>
    <cellStyle name="MacroCode" xfId="117"/>
    <cellStyle name="Millares [0]_BALPROGRAMA2001R" xfId="118"/>
    <cellStyle name="Millares_BALPROGRAMA2001R" xfId="119"/>
    <cellStyle name="Milliers 2 10" xfId="120"/>
    <cellStyle name="Milliers 2 11" xfId="121"/>
    <cellStyle name="Milliers 2 12" xfId="122"/>
    <cellStyle name="Milliers 2 13" xfId="123"/>
    <cellStyle name="Milliers 2 14" xfId="124"/>
    <cellStyle name="Milliers 2 15" xfId="125"/>
    <cellStyle name="Milliers 2 16" xfId="126"/>
    <cellStyle name="Milliers 2 17" xfId="127"/>
    <cellStyle name="Milliers 2 18" xfId="128"/>
    <cellStyle name="Milliers 2 19" xfId="129"/>
    <cellStyle name="Milliers 2 2" xfId="130"/>
    <cellStyle name="Milliers 2 20" xfId="131"/>
    <cellStyle name="Milliers 2 21" xfId="132"/>
    <cellStyle name="Milliers 2 22" xfId="133"/>
    <cellStyle name="Milliers 2 23" xfId="134"/>
    <cellStyle name="Milliers 2 24" xfId="135"/>
    <cellStyle name="Milliers 2 25" xfId="136"/>
    <cellStyle name="Milliers 2 26" xfId="137"/>
    <cellStyle name="Milliers 2 27" xfId="138"/>
    <cellStyle name="Milliers 2 28" xfId="139"/>
    <cellStyle name="Milliers 2 29" xfId="140"/>
    <cellStyle name="Milliers 2 3" xfId="141"/>
    <cellStyle name="Milliers 2 30" xfId="142"/>
    <cellStyle name="Milliers 2 31" xfId="143"/>
    <cellStyle name="Milliers 2 32" xfId="144"/>
    <cellStyle name="Milliers 2 33" xfId="145"/>
    <cellStyle name="Milliers 2 34" xfId="146"/>
    <cellStyle name="Milliers 2 35" xfId="147"/>
    <cellStyle name="Milliers 2 36" xfId="148"/>
    <cellStyle name="Milliers 2 37" xfId="149"/>
    <cellStyle name="Milliers 2 38" xfId="150"/>
    <cellStyle name="Milliers 2 39" xfId="151"/>
    <cellStyle name="Milliers 2 4" xfId="152"/>
    <cellStyle name="Milliers 2 40" xfId="153"/>
    <cellStyle name="Milliers 2 41" xfId="154"/>
    <cellStyle name="Milliers 2 42" xfId="155"/>
    <cellStyle name="Milliers 2 43" xfId="156"/>
    <cellStyle name="Milliers 2 44" xfId="157"/>
    <cellStyle name="Milliers 2 45" xfId="158"/>
    <cellStyle name="Milliers 2 46" xfId="159"/>
    <cellStyle name="Milliers 2 47" xfId="160"/>
    <cellStyle name="Milliers 2 48" xfId="161"/>
    <cellStyle name="Milliers 2 49" xfId="162"/>
    <cellStyle name="Milliers 2 5" xfId="163"/>
    <cellStyle name="Milliers 2 50" xfId="164"/>
    <cellStyle name="Milliers 2 51" xfId="165"/>
    <cellStyle name="Milliers 2 52" xfId="166"/>
    <cellStyle name="Milliers 2 53" xfId="167"/>
    <cellStyle name="Milliers 2 54" xfId="168"/>
    <cellStyle name="Milliers 2 55" xfId="169"/>
    <cellStyle name="Milliers 2 56" xfId="170"/>
    <cellStyle name="Milliers 2 57" xfId="171"/>
    <cellStyle name="Milliers 2 58" xfId="172"/>
    <cellStyle name="Milliers 2 59" xfId="173"/>
    <cellStyle name="Milliers 2 6" xfId="174"/>
    <cellStyle name="Milliers 2 60" xfId="175"/>
    <cellStyle name="Milliers 2 61" xfId="176"/>
    <cellStyle name="Milliers 2 62" xfId="177"/>
    <cellStyle name="Milliers 2 63" xfId="178"/>
    <cellStyle name="Milliers 2 64" xfId="179"/>
    <cellStyle name="Milliers 2 65" xfId="180"/>
    <cellStyle name="Milliers 2 66" xfId="181"/>
    <cellStyle name="Milliers 2 67" xfId="182"/>
    <cellStyle name="Milliers 2 68" xfId="183"/>
    <cellStyle name="Milliers 2 69" xfId="184"/>
    <cellStyle name="Milliers 2 7" xfId="185"/>
    <cellStyle name="Milliers 2 70" xfId="186"/>
    <cellStyle name="Milliers 2 71" xfId="187"/>
    <cellStyle name="Milliers 2 72" xfId="188"/>
    <cellStyle name="Milliers 2 73" xfId="189"/>
    <cellStyle name="Milliers 2 74" xfId="190"/>
    <cellStyle name="Milliers 2 75" xfId="191"/>
    <cellStyle name="Milliers 2 8" xfId="192"/>
    <cellStyle name="Milliers 2 9" xfId="193"/>
    <cellStyle name="Moneda [0]_BALPROGRAMA2001R" xfId="194"/>
    <cellStyle name="Moneda_BALPROGRAMA2001R" xfId="195"/>
    <cellStyle name="Neutral" xfId="196"/>
    <cellStyle name="Normal - Modelo1" xfId="197"/>
    <cellStyle name="Normal - Style1" xfId="198"/>
    <cellStyle name="Normal 2" xfId="199"/>
    <cellStyle name="Normal 2 10" xfId="200"/>
    <cellStyle name="Normal 2 11" xfId="201"/>
    <cellStyle name="Normal 2 12" xfId="202"/>
    <cellStyle name="Normal 2 13" xfId="203"/>
    <cellStyle name="Normal 2 14" xfId="204"/>
    <cellStyle name="Normal 2 15" xfId="205"/>
    <cellStyle name="Normal 2 16" xfId="206"/>
    <cellStyle name="Normal 2 17" xfId="207"/>
    <cellStyle name="Normal 2 18" xfId="208"/>
    <cellStyle name="Normal 2 19" xfId="209"/>
    <cellStyle name="Normal 2 2" xfId="210"/>
    <cellStyle name="Normal 2 20" xfId="211"/>
    <cellStyle name="Normal 2 21" xfId="212"/>
    <cellStyle name="Normal 2 22" xfId="213"/>
    <cellStyle name="Normal 2 23" xfId="214"/>
    <cellStyle name="Normal 2 24" xfId="215"/>
    <cellStyle name="Normal 2 25" xfId="216"/>
    <cellStyle name="Normal 2 26" xfId="217"/>
    <cellStyle name="Normal 2 27" xfId="218"/>
    <cellStyle name="Normal 2 28" xfId="219"/>
    <cellStyle name="Normal 2 29" xfId="220"/>
    <cellStyle name="Normal 2 3" xfId="221"/>
    <cellStyle name="Normal 2 30" xfId="222"/>
    <cellStyle name="Normal 2 31" xfId="223"/>
    <cellStyle name="Normal 2 32" xfId="224"/>
    <cellStyle name="Normal 2 33" xfId="225"/>
    <cellStyle name="Normal 2 34" xfId="226"/>
    <cellStyle name="Normal 2 35" xfId="227"/>
    <cellStyle name="Normal 2 36" xfId="228"/>
    <cellStyle name="Normal 2 37" xfId="229"/>
    <cellStyle name="Normal 2 38" xfId="230"/>
    <cellStyle name="Normal 2 39" xfId="231"/>
    <cellStyle name="Normal 2 4" xfId="232"/>
    <cellStyle name="Normal 2 40" xfId="233"/>
    <cellStyle name="Normal 2 41" xfId="234"/>
    <cellStyle name="Normal 2 42" xfId="235"/>
    <cellStyle name="Normal 2 43" xfId="236"/>
    <cellStyle name="Normal 2 44" xfId="237"/>
    <cellStyle name="Normal 2 45" xfId="238"/>
    <cellStyle name="Normal 2 46" xfId="239"/>
    <cellStyle name="Normal 2 47" xfId="240"/>
    <cellStyle name="Normal 2 48" xfId="241"/>
    <cellStyle name="Normal 2 49" xfId="242"/>
    <cellStyle name="Normal 2 5" xfId="243"/>
    <cellStyle name="Normal 2 50" xfId="244"/>
    <cellStyle name="Normal 2 51" xfId="245"/>
    <cellStyle name="Normal 2 52" xfId="246"/>
    <cellStyle name="Normal 2 53" xfId="247"/>
    <cellStyle name="Normal 2 54" xfId="248"/>
    <cellStyle name="Normal 2 55" xfId="249"/>
    <cellStyle name="Normal 2 56" xfId="250"/>
    <cellStyle name="Normal 2 57" xfId="251"/>
    <cellStyle name="Normal 2 58" xfId="252"/>
    <cellStyle name="Normal 2 59" xfId="253"/>
    <cellStyle name="Normal 2 6" xfId="254"/>
    <cellStyle name="Normal 2 60" xfId="255"/>
    <cellStyle name="Normal 2 61" xfId="256"/>
    <cellStyle name="Normal 2 62" xfId="257"/>
    <cellStyle name="Normal 2 63" xfId="258"/>
    <cellStyle name="Normal 2 64" xfId="259"/>
    <cellStyle name="Normal 2 65" xfId="260"/>
    <cellStyle name="Normal 2 66" xfId="261"/>
    <cellStyle name="Normal 2 67" xfId="262"/>
    <cellStyle name="Normal 2 68" xfId="263"/>
    <cellStyle name="Normal 2 69" xfId="264"/>
    <cellStyle name="Normal 2 7" xfId="265"/>
    <cellStyle name="Normal 2 70" xfId="266"/>
    <cellStyle name="Normal 2 71" xfId="267"/>
    <cellStyle name="Normal 2 72" xfId="268"/>
    <cellStyle name="Normal 2 73" xfId="269"/>
    <cellStyle name="Normal 2 74" xfId="270"/>
    <cellStyle name="Normal 2 75" xfId="271"/>
    <cellStyle name="Normal 2 8" xfId="272"/>
    <cellStyle name="Normal 2 9" xfId="273"/>
    <cellStyle name="Normal 6" xfId="274"/>
    <cellStyle name="Normal 8" xfId="275"/>
    <cellStyle name="Normal Table" xfId="276"/>
    <cellStyle name="Note" xfId="277"/>
    <cellStyle name="Output" xfId="278"/>
    <cellStyle name="Percent" xfId="279"/>
    <cellStyle name="Percent 2" xfId="280"/>
    <cellStyle name="Percent 2 2" xfId="281"/>
    <cellStyle name="Percent 2 2 2" xfId="282"/>
    <cellStyle name="Percent 2 2 2 2" xfId="283"/>
    <cellStyle name="Percent 2 3" xfId="284"/>
    <cellStyle name="Percent 3" xfId="285"/>
    <cellStyle name="percentage difference" xfId="286"/>
    <cellStyle name="percentage difference 2" xfId="287"/>
    <cellStyle name="percentage difference 3" xfId="288"/>
    <cellStyle name="percentage difference 4" xfId="289"/>
    <cellStyle name="percentage difference 5" xfId="290"/>
    <cellStyle name="percentage difference 6" xfId="291"/>
    <cellStyle name="percentage difference 7" xfId="292"/>
    <cellStyle name="percentage difference one decimal" xfId="293"/>
    <cellStyle name="percentage difference zero decimal" xfId="294"/>
    <cellStyle name="Pourcentage 2" xfId="295"/>
    <cellStyle name="Pourcentage 2 10" xfId="296"/>
    <cellStyle name="Pourcentage 2 11" xfId="297"/>
    <cellStyle name="Pourcentage 2 12" xfId="298"/>
    <cellStyle name="Pourcentage 2 13" xfId="299"/>
    <cellStyle name="Pourcentage 2 14" xfId="300"/>
    <cellStyle name="Pourcentage 2 15" xfId="301"/>
    <cellStyle name="Pourcentage 2 16" xfId="302"/>
    <cellStyle name="Pourcentage 2 17" xfId="303"/>
    <cellStyle name="Pourcentage 2 18" xfId="304"/>
    <cellStyle name="Pourcentage 2 19" xfId="305"/>
    <cellStyle name="Pourcentage 2 2" xfId="306"/>
    <cellStyle name="Pourcentage 2 20" xfId="307"/>
    <cellStyle name="Pourcentage 2 21" xfId="308"/>
    <cellStyle name="Pourcentage 2 22" xfId="309"/>
    <cellStyle name="Pourcentage 2 23" xfId="310"/>
    <cellStyle name="Pourcentage 2 24" xfId="311"/>
    <cellStyle name="Pourcentage 2 25" xfId="312"/>
    <cellStyle name="Pourcentage 2 26" xfId="313"/>
    <cellStyle name="Pourcentage 2 27" xfId="314"/>
    <cellStyle name="Pourcentage 2 28" xfId="315"/>
    <cellStyle name="Pourcentage 2 29" xfId="316"/>
    <cellStyle name="Pourcentage 2 3" xfId="317"/>
    <cellStyle name="Pourcentage 2 30" xfId="318"/>
    <cellStyle name="Pourcentage 2 31" xfId="319"/>
    <cellStyle name="Pourcentage 2 32" xfId="320"/>
    <cellStyle name="Pourcentage 2 33" xfId="321"/>
    <cellStyle name="Pourcentage 2 34" xfId="322"/>
    <cellStyle name="Pourcentage 2 35" xfId="323"/>
    <cellStyle name="Pourcentage 2 36" xfId="324"/>
    <cellStyle name="Pourcentage 2 37" xfId="325"/>
    <cellStyle name="Pourcentage 2 38" xfId="326"/>
    <cellStyle name="Pourcentage 2 39" xfId="327"/>
    <cellStyle name="Pourcentage 2 4" xfId="328"/>
    <cellStyle name="Pourcentage 2 40" xfId="329"/>
    <cellStyle name="Pourcentage 2 41" xfId="330"/>
    <cellStyle name="Pourcentage 2 42" xfId="331"/>
    <cellStyle name="Pourcentage 2 43" xfId="332"/>
    <cellStyle name="Pourcentage 2 44" xfId="333"/>
    <cellStyle name="Pourcentage 2 45" xfId="334"/>
    <cellStyle name="Pourcentage 2 46" xfId="335"/>
    <cellStyle name="Pourcentage 2 47" xfId="336"/>
    <cellStyle name="Pourcentage 2 48" xfId="337"/>
    <cellStyle name="Pourcentage 2 49" xfId="338"/>
    <cellStyle name="Pourcentage 2 5" xfId="339"/>
    <cellStyle name="Pourcentage 2 50" xfId="340"/>
    <cellStyle name="Pourcentage 2 51" xfId="341"/>
    <cellStyle name="Pourcentage 2 52" xfId="342"/>
    <cellStyle name="Pourcentage 2 53" xfId="343"/>
    <cellStyle name="Pourcentage 2 54" xfId="344"/>
    <cellStyle name="Pourcentage 2 55" xfId="345"/>
    <cellStyle name="Pourcentage 2 56" xfId="346"/>
    <cellStyle name="Pourcentage 2 57" xfId="347"/>
    <cellStyle name="Pourcentage 2 58" xfId="348"/>
    <cellStyle name="Pourcentage 2 59" xfId="349"/>
    <cellStyle name="Pourcentage 2 6" xfId="350"/>
    <cellStyle name="Pourcentage 2 60" xfId="351"/>
    <cellStyle name="Pourcentage 2 61" xfId="352"/>
    <cellStyle name="Pourcentage 2 62" xfId="353"/>
    <cellStyle name="Pourcentage 2 63" xfId="354"/>
    <cellStyle name="Pourcentage 2 64" xfId="355"/>
    <cellStyle name="Pourcentage 2 65" xfId="356"/>
    <cellStyle name="Pourcentage 2 66" xfId="357"/>
    <cellStyle name="Pourcentage 2 67" xfId="358"/>
    <cellStyle name="Pourcentage 2 68" xfId="359"/>
    <cellStyle name="Pourcentage 2 69" xfId="360"/>
    <cellStyle name="Pourcentage 2 7" xfId="361"/>
    <cellStyle name="Pourcentage 2 70" xfId="362"/>
    <cellStyle name="Pourcentage 2 71" xfId="363"/>
    <cellStyle name="Pourcentage 2 72" xfId="364"/>
    <cellStyle name="Pourcentage 2 73" xfId="365"/>
    <cellStyle name="Pourcentage 2 74" xfId="366"/>
    <cellStyle name="Pourcentage 2 75" xfId="367"/>
    <cellStyle name="Pourcentage 2 8" xfId="368"/>
    <cellStyle name="Pourcentage 2 9" xfId="369"/>
    <cellStyle name="Publication" xfId="370"/>
    <cellStyle name="Red Text" xfId="371"/>
    <cellStyle name="Red Text 2" xfId="372"/>
    <cellStyle name="Red Text_ETOFE08-09" xfId="373"/>
    <cellStyle name="Sheet Title" xfId="374"/>
    <cellStyle name="Subindice 1" xfId="375"/>
    <cellStyle name="Subindice 2" xfId="376"/>
    <cellStyle name="Title" xfId="377"/>
    <cellStyle name="TopGrey" xfId="378"/>
    <cellStyle name="Total" xfId="379"/>
    <cellStyle name="Warning Text" xfId="3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2"/>
  <sheetViews>
    <sheetView showGridLines="0" tabSelected="1" view="pageBreakPreview" zoomScale="85" zoomScaleNormal="90" zoomScaleSheetLayoutView="85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F1" sqref="F1:V65536"/>
    </sheetView>
  </sheetViews>
  <sheetFormatPr defaultColWidth="10.8515625" defaultRowHeight="15"/>
  <cols>
    <col min="1" max="1" width="57.8515625" style="4" customWidth="1"/>
    <col min="2" max="2" width="15.140625" style="3" customWidth="1"/>
    <col min="3" max="5" width="13.7109375" style="3" customWidth="1"/>
    <col min="6" max="15" width="18.00390625" style="0" customWidth="1"/>
  </cols>
  <sheetData>
    <row r="1" spans="1:15" s="26" customFormat="1" ht="28.5">
      <c r="A1" s="23" t="s">
        <v>29</v>
      </c>
      <c r="B1" s="40" t="s">
        <v>31</v>
      </c>
      <c r="C1" s="24" t="s">
        <v>30</v>
      </c>
      <c r="D1" s="41" t="s">
        <v>92</v>
      </c>
      <c r="E1" s="41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5" ht="16.5" thickBot="1">
      <c r="A2" s="7" t="s">
        <v>69</v>
      </c>
      <c r="B2" s="11">
        <f>+B3+B15</f>
        <v>23197</v>
      </c>
      <c r="C2" s="11">
        <f>+C3+C15</f>
        <v>26848.13606833789</v>
      </c>
      <c r="D2" s="11">
        <f>+C2-B2</f>
        <v>3651.1360683378916</v>
      </c>
      <c r="E2" s="33">
        <f>IF(B2&lt;&gt;0,D2/B2,0)</f>
        <v>0.15739690771814854</v>
      </c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6.5" thickTop="1">
      <c r="A3" s="6" t="s">
        <v>65</v>
      </c>
      <c r="B3" s="11">
        <f>+B4</f>
        <v>23197</v>
      </c>
      <c r="C3" s="11">
        <f>+C4</f>
        <v>26848.13606833789</v>
      </c>
      <c r="D3" s="11">
        <f aca="true" t="shared" si="0" ref="D3:D66">+C3-B3</f>
        <v>3651.1360683378916</v>
      </c>
      <c r="E3" s="33">
        <f aca="true" t="shared" si="1" ref="E3:E66">IF(B3&lt;&gt;0,D3/B3,0)</f>
        <v>0.15739690771814854</v>
      </c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5.75">
      <c r="A4" s="6" t="s">
        <v>67</v>
      </c>
      <c r="B4" s="11">
        <f>+B5+B11+B12</f>
        <v>23197</v>
      </c>
      <c r="C4" s="11">
        <f>+C5+C11+C12</f>
        <v>26848.13606833789</v>
      </c>
      <c r="D4" s="11">
        <f t="shared" si="0"/>
        <v>3651.1360683378916</v>
      </c>
      <c r="E4" s="33">
        <f t="shared" si="1"/>
        <v>0.15739690771814854</v>
      </c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ht="15.75">
      <c r="A5" s="5" t="s">
        <v>32</v>
      </c>
      <c r="B5" s="13">
        <f>+B6+B7+B8+B9+B10</f>
        <v>15740</v>
      </c>
      <c r="C5" s="13">
        <f>+C6+C7+C8+C9+C10</f>
        <v>18025.512382819998</v>
      </c>
      <c r="D5" s="13">
        <f t="shared" si="0"/>
        <v>2285.5123828199976</v>
      </c>
      <c r="E5" s="34">
        <f t="shared" si="1"/>
        <v>0.14520409039517138</v>
      </c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ht="15.75">
      <c r="A6" s="8" t="s">
        <v>0</v>
      </c>
      <c r="B6" s="1">
        <v>4463</v>
      </c>
      <c r="C6" s="1">
        <v>5111.05634435</v>
      </c>
      <c r="D6" s="1">
        <f t="shared" si="0"/>
        <v>648.0563443499996</v>
      </c>
      <c r="E6" s="35">
        <f t="shared" si="1"/>
        <v>0.1452064405892896</v>
      </c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ht="15.75">
      <c r="A7" s="8" t="s">
        <v>1</v>
      </c>
      <c r="B7" s="1">
        <v>1732</v>
      </c>
      <c r="C7" s="1">
        <v>1284.0568860800001</v>
      </c>
      <c r="D7" s="1">
        <f t="shared" si="0"/>
        <v>-447.94311391999986</v>
      </c>
      <c r="E7" s="35">
        <f t="shared" si="1"/>
        <v>-0.25862766392609693</v>
      </c>
      <c r="F7" s="2"/>
      <c r="G7" s="2"/>
      <c r="H7" s="2"/>
      <c r="I7" s="2"/>
      <c r="J7" s="2"/>
      <c r="K7" s="2"/>
      <c r="L7" s="2"/>
      <c r="M7" s="2"/>
      <c r="N7" s="2"/>
      <c r="O7" s="2"/>
    </row>
    <row r="8" spans="1:15" ht="15.75">
      <c r="A8" s="8" t="s">
        <v>2</v>
      </c>
      <c r="B8" s="1">
        <v>6808</v>
      </c>
      <c r="C8" s="1">
        <v>8206.88552836</v>
      </c>
      <c r="D8" s="1">
        <f t="shared" si="0"/>
        <v>1398.8855283600005</v>
      </c>
      <c r="E8" s="35">
        <f t="shared" si="1"/>
        <v>0.20547672273207998</v>
      </c>
      <c r="F8" s="2"/>
      <c r="G8" s="2"/>
      <c r="H8" s="2"/>
      <c r="I8" s="2"/>
      <c r="J8" s="2"/>
      <c r="K8" s="2"/>
      <c r="L8" s="2"/>
      <c r="M8" s="2"/>
      <c r="N8" s="2"/>
      <c r="O8" s="2"/>
    </row>
    <row r="9" spans="1:15" ht="15.75">
      <c r="A9" s="8" t="s">
        <v>3</v>
      </c>
      <c r="B9" s="1">
        <v>1856</v>
      </c>
      <c r="C9" s="1">
        <v>2275.50378194</v>
      </c>
      <c r="D9" s="1">
        <f t="shared" si="0"/>
        <v>419.50378193999995</v>
      </c>
      <c r="E9" s="35">
        <f t="shared" si="1"/>
        <v>0.22602574457974137</v>
      </c>
      <c r="F9" s="2"/>
      <c r="G9" s="2"/>
      <c r="H9" s="2"/>
      <c r="I9" s="2"/>
      <c r="J9" s="2"/>
      <c r="K9" s="2"/>
      <c r="L9" s="2"/>
      <c r="M9" s="2"/>
      <c r="N9" s="2"/>
      <c r="O9" s="2"/>
    </row>
    <row r="10" spans="1:15" ht="15.75">
      <c r="A10" s="8" t="s">
        <v>4</v>
      </c>
      <c r="B10" s="1">
        <v>881</v>
      </c>
      <c r="C10" s="1">
        <v>1148.0098420900001</v>
      </c>
      <c r="D10" s="1">
        <f t="shared" si="0"/>
        <v>267.0098420900001</v>
      </c>
      <c r="E10" s="35">
        <f t="shared" si="1"/>
        <v>0.30307587070374586</v>
      </c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 ht="15.75">
      <c r="A11" s="5" t="s">
        <v>45</v>
      </c>
      <c r="B11" s="1">
        <v>6828</v>
      </c>
      <c r="C11" s="1">
        <v>7917.19858495</v>
      </c>
      <c r="D11" s="1">
        <f t="shared" si="0"/>
        <v>1089.1985849499997</v>
      </c>
      <c r="E11" s="35">
        <f t="shared" si="1"/>
        <v>0.15951941783099</v>
      </c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 ht="15.75">
      <c r="A12" s="5" t="s">
        <v>46</v>
      </c>
      <c r="B12" s="1">
        <v>629</v>
      </c>
      <c r="C12" s="1">
        <v>905.425100567893</v>
      </c>
      <c r="D12" s="1">
        <f t="shared" si="0"/>
        <v>276.42510056789297</v>
      </c>
      <c r="E12" s="35">
        <f t="shared" si="1"/>
        <v>0.43946756847041807</v>
      </c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5" ht="15.75">
      <c r="A13" s="5" t="s">
        <v>91</v>
      </c>
      <c r="B13" s="1">
        <v>0</v>
      </c>
      <c r="C13" s="1">
        <v>0</v>
      </c>
      <c r="D13" s="1">
        <f t="shared" si="0"/>
        <v>0</v>
      </c>
      <c r="E13" s="35">
        <f t="shared" si="1"/>
        <v>0</v>
      </c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5" ht="15.75">
      <c r="A14" s="5" t="s">
        <v>68</v>
      </c>
      <c r="B14" s="1">
        <v>0</v>
      </c>
      <c r="C14" s="1">
        <v>0</v>
      </c>
      <c r="D14" s="1">
        <f t="shared" si="0"/>
        <v>0</v>
      </c>
      <c r="E14" s="35">
        <f t="shared" si="1"/>
        <v>0</v>
      </c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1:15" ht="15.75">
      <c r="A15" s="6" t="s">
        <v>66</v>
      </c>
      <c r="B15" s="1">
        <v>0</v>
      </c>
      <c r="C15" s="1">
        <v>0</v>
      </c>
      <c r="D15" s="1">
        <f t="shared" si="0"/>
        <v>0</v>
      </c>
      <c r="E15" s="35">
        <f t="shared" si="1"/>
        <v>0</v>
      </c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1:15" ht="16.5" thickBot="1">
      <c r="A16" s="7" t="s">
        <v>73</v>
      </c>
      <c r="B16" s="11">
        <f>+B17+B45</f>
        <v>27207</v>
      </c>
      <c r="C16" s="11">
        <f>+C17+C45</f>
        <v>32739.244273773078</v>
      </c>
      <c r="D16" s="11">
        <f t="shared" si="0"/>
        <v>5532.244273773078</v>
      </c>
      <c r="E16" s="33">
        <f t="shared" si="1"/>
        <v>0.20333900370393934</v>
      </c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1:15" ht="16.5" thickTop="1">
      <c r="A17" s="6" t="s">
        <v>72</v>
      </c>
      <c r="B17" s="11">
        <f>+B18+B40</f>
        <v>27207</v>
      </c>
      <c r="C17" s="11">
        <f>+C18+C40</f>
        <v>32739.244273773078</v>
      </c>
      <c r="D17" s="11">
        <f t="shared" si="0"/>
        <v>5532.244273773078</v>
      </c>
      <c r="E17" s="33">
        <f t="shared" si="1"/>
        <v>0.20333900370393934</v>
      </c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1:15" ht="15.75">
      <c r="A18" s="6" t="s">
        <v>70</v>
      </c>
      <c r="B18" s="11">
        <f>+B19+B23+B24+B26+B31</f>
        <v>21165</v>
      </c>
      <c r="C18" s="11">
        <f>+C19+C23+C24+C26+C31</f>
        <v>26693.646518583693</v>
      </c>
      <c r="D18" s="11">
        <f t="shared" si="0"/>
        <v>5528.646518583693</v>
      </c>
      <c r="E18" s="33">
        <f t="shared" si="1"/>
        <v>0.26121646674149274</v>
      </c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5" ht="15.75">
      <c r="A19" s="8" t="s">
        <v>63</v>
      </c>
      <c r="B19" s="13">
        <f>+B20+B21</f>
        <v>8088</v>
      </c>
      <c r="C19" s="13">
        <f>+C20+C21</f>
        <v>11715.84393847</v>
      </c>
      <c r="D19" s="13">
        <f t="shared" si="0"/>
        <v>3627.8439384699996</v>
      </c>
      <c r="E19" s="34">
        <f t="shared" si="1"/>
        <v>0.44854648101755684</v>
      </c>
      <c r="F19" s="2"/>
      <c r="G19" s="2"/>
      <c r="H19" s="2"/>
      <c r="I19" s="2"/>
      <c r="J19" s="2"/>
      <c r="K19" s="2"/>
      <c r="L19" s="2"/>
      <c r="M19" s="2"/>
      <c r="N19" s="2"/>
      <c r="O19" s="2"/>
    </row>
    <row r="20" spans="1:15" ht="15.75">
      <c r="A20" s="5" t="s">
        <v>5</v>
      </c>
      <c r="B20" s="1">
        <v>6333</v>
      </c>
      <c r="C20" s="1">
        <v>9363.569197</v>
      </c>
      <c r="D20" s="1">
        <f t="shared" si="0"/>
        <v>3030.5691970000007</v>
      </c>
      <c r="E20" s="35">
        <f t="shared" si="1"/>
        <v>0.4785361119532608</v>
      </c>
      <c r="F20" s="2"/>
      <c r="G20" s="2"/>
      <c r="H20" s="2"/>
      <c r="I20" s="2"/>
      <c r="J20" s="2"/>
      <c r="K20" s="2"/>
      <c r="L20" s="2"/>
      <c r="M20" s="2"/>
      <c r="N20" s="2"/>
      <c r="O20" s="2"/>
    </row>
    <row r="21" spans="1:15" ht="15.75">
      <c r="A21" s="5" t="s">
        <v>6</v>
      </c>
      <c r="B21" s="1">
        <v>1755</v>
      </c>
      <c r="C21" s="1">
        <v>2352.274741469999</v>
      </c>
      <c r="D21" s="1">
        <f t="shared" si="0"/>
        <v>597.2747414699988</v>
      </c>
      <c r="E21" s="35">
        <f t="shared" si="1"/>
        <v>0.34032748801709334</v>
      </c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1:15" ht="15.75">
      <c r="A22" s="5" t="s">
        <v>7</v>
      </c>
      <c r="B22" s="1">
        <v>24</v>
      </c>
      <c r="C22" s="1">
        <v>0</v>
      </c>
      <c r="D22" s="1">
        <f t="shared" si="0"/>
        <v>-24</v>
      </c>
      <c r="E22" s="35">
        <f t="shared" si="1"/>
        <v>-1</v>
      </c>
      <c r="F22" s="2"/>
      <c r="G22" s="2"/>
      <c r="H22" s="2"/>
      <c r="I22" s="2"/>
      <c r="J22" s="2"/>
      <c r="K22" s="2"/>
      <c r="L22" s="2"/>
      <c r="M22" s="2"/>
      <c r="N22" s="2"/>
      <c r="O22" s="2"/>
    </row>
    <row r="23" spans="1:15" ht="15.75">
      <c r="A23" s="8" t="s">
        <v>62</v>
      </c>
      <c r="B23" s="1">
        <v>222</v>
      </c>
      <c r="C23" s="1">
        <v>203.5</v>
      </c>
      <c r="D23" s="1">
        <f t="shared" si="0"/>
        <v>-18.5</v>
      </c>
      <c r="E23" s="35">
        <f t="shared" si="1"/>
        <v>-0.08333333333333333</v>
      </c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1:15" ht="15.75">
      <c r="A24" s="27" t="s">
        <v>61</v>
      </c>
      <c r="B24" s="1">
        <v>6261</v>
      </c>
      <c r="C24" s="1">
        <v>7350.273848372436</v>
      </c>
      <c r="D24" s="1">
        <f t="shared" si="0"/>
        <v>1089.273848372436</v>
      </c>
      <c r="E24" s="35">
        <f t="shared" si="1"/>
        <v>0.17397761513694873</v>
      </c>
      <c r="F24" s="2"/>
      <c r="G24" s="2"/>
      <c r="H24" s="2"/>
      <c r="I24" s="2"/>
      <c r="J24" s="2"/>
      <c r="K24" s="2"/>
      <c r="L24" s="2"/>
      <c r="M24" s="2"/>
      <c r="N24" s="2"/>
      <c r="O24" s="2"/>
    </row>
    <row r="25" spans="1:15" ht="15.75">
      <c r="A25" s="5" t="s">
        <v>8</v>
      </c>
      <c r="B25" s="1">
        <v>486</v>
      </c>
      <c r="C25" s="1">
        <v>363.16806362243733</v>
      </c>
      <c r="D25" s="1">
        <f t="shared" si="0"/>
        <v>-122.83193637756267</v>
      </c>
      <c r="E25" s="35">
        <f t="shared" si="1"/>
        <v>-0.2527406098303759</v>
      </c>
      <c r="F25" s="2"/>
      <c r="G25" s="2"/>
      <c r="H25" s="2"/>
      <c r="I25" s="2"/>
      <c r="J25" s="2"/>
      <c r="K25" s="2"/>
      <c r="L25" s="2"/>
      <c r="M25" s="2"/>
      <c r="N25" s="2"/>
      <c r="O25" s="2"/>
    </row>
    <row r="26" spans="1:15" ht="15.75">
      <c r="A26" s="27" t="s">
        <v>59</v>
      </c>
      <c r="B26" s="13">
        <f>+B27+B30</f>
        <v>1264</v>
      </c>
      <c r="C26" s="13">
        <f>+C27+C30</f>
        <v>1390.43460839</v>
      </c>
      <c r="D26" s="13">
        <f t="shared" si="0"/>
        <v>126.43460839</v>
      </c>
      <c r="E26" s="34">
        <f t="shared" si="1"/>
        <v>0.10002738005537974</v>
      </c>
      <c r="F26" s="2"/>
      <c r="G26" s="2"/>
      <c r="H26" s="2"/>
      <c r="I26" s="2"/>
      <c r="J26" s="2"/>
      <c r="K26" s="2"/>
      <c r="L26" s="2"/>
      <c r="M26" s="2"/>
      <c r="N26" s="2"/>
      <c r="O26" s="2"/>
    </row>
    <row r="27" spans="1:15" ht="15.75">
      <c r="A27" s="27" t="s">
        <v>57</v>
      </c>
      <c r="B27" s="1">
        <f>+B28+B29</f>
        <v>860</v>
      </c>
      <c r="C27" s="1">
        <f>+C28+C29</f>
        <v>840</v>
      </c>
      <c r="D27" s="1">
        <f t="shared" si="0"/>
        <v>-20</v>
      </c>
      <c r="E27" s="35">
        <f t="shared" si="1"/>
        <v>-0.023255813953488372</v>
      </c>
      <c r="F27" s="2"/>
      <c r="G27" s="2"/>
      <c r="H27" s="2"/>
      <c r="I27" s="2"/>
      <c r="J27" s="2"/>
      <c r="K27" s="2"/>
      <c r="L27" s="2"/>
      <c r="M27" s="2"/>
      <c r="N27" s="2"/>
      <c r="O27" s="2"/>
    </row>
    <row r="28" spans="1:15" ht="15.75">
      <c r="A28" s="28" t="s">
        <v>64</v>
      </c>
      <c r="B28" s="12">
        <v>840</v>
      </c>
      <c r="C28" s="12">
        <v>840</v>
      </c>
      <c r="D28" s="12">
        <f t="shared" si="0"/>
        <v>0</v>
      </c>
      <c r="E28" s="36">
        <f t="shared" si="1"/>
        <v>0</v>
      </c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1:15" ht="15.75">
      <c r="A29" s="28" t="s">
        <v>60</v>
      </c>
      <c r="B29" s="12">
        <v>20</v>
      </c>
      <c r="C29" s="12">
        <v>0</v>
      </c>
      <c r="D29" s="12">
        <f t="shared" si="0"/>
        <v>-20</v>
      </c>
      <c r="E29" s="36">
        <f t="shared" si="1"/>
        <v>-1</v>
      </c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5" ht="15.75">
      <c r="A30" s="5" t="s">
        <v>58</v>
      </c>
      <c r="B30" s="1">
        <v>404</v>
      </c>
      <c r="C30" s="1">
        <v>550.43460839</v>
      </c>
      <c r="D30" s="1">
        <f t="shared" si="0"/>
        <v>146.43460839</v>
      </c>
      <c r="E30" s="35">
        <f t="shared" si="1"/>
        <v>0.36246190195544553</v>
      </c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5.75">
      <c r="A31" s="27" t="s">
        <v>33</v>
      </c>
      <c r="B31" s="13">
        <f>+B32+B33+B34+B35+B36+B37+B38+B39</f>
        <v>5330</v>
      </c>
      <c r="C31" s="13">
        <f>+C32+C33+C34+C35+C36+C37+C38+C39</f>
        <v>6033.594123351255</v>
      </c>
      <c r="D31" s="13">
        <f t="shared" si="0"/>
        <v>703.5941233512549</v>
      </c>
      <c r="E31" s="34">
        <f t="shared" si="1"/>
        <v>0.13200640212969134</v>
      </c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5.75">
      <c r="A32" s="9" t="s">
        <v>34</v>
      </c>
      <c r="B32" s="1">
        <v>59</v>
      </c>
      <c r="C32" s="1">
        <v>101.27976044999998</v>
      </c>
      <c r="D32" s="1">
        <f t="shared" si="0"/>
        <v>42.27976044999998</v>
      </c>
      <c r="E32" s="35">
        <f t="shared" si="1"/>
        <v>0.7166061093220336</v>
      </c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15" ht="15.75">
      <c r="A33" s="9" t="s">
        <v>35</v>
      </c>
      <c r="B33" s="1">
        <v>0</v>
      </c>
      <c r="C33" s="1">
        <v>0</v>
      </c>
      <c r="D33" s="1">
        <f t="shared" si="0"/>
        <v>0</v>
      </c>
      <c r="E33" s="35">
        <f t="shared" si="1"/>
        <v>0</v>
      </c>
      <c r="F33" s="2"/>
      <c r="G33" s="2"/>
      <c r="H33" s="2"/>
      <c r="I33" s="2"/>
      <c r="J33" s="2"/>
      <c r="K33" s="2"/>
      <c r="L33" s="2"/>
      <c r="M33" s="2"/>
      <c r="N33" s="2"/>
      <c r="O33" s="2"/>
    </row>
    <row r="34" spans="1:15" ht="15.75">
      <c r="A34" s="9" t="s">
        <v>36</v>
      </c>
      <c r="B34" s="1">
        <v>19</v>
      </c>
      <c r="C34" s="1">
        <v>24.998738069999998</v>
      </c>
      <c r="D34" s="1">
        <f t="shared" si="0"/>
        <v>5.998738069999998</v>
      </c>
      <c r="E34" s="35">
        <f t="shared" si="1"/>
        <v>0.3157230563157894</v>
      </c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1:15" ht="15.75">
      <c r="A35" s="9" t="s">
        <v>37</v>
      </c>
      <c r="B35" s="1">
        <v>47</v>
      </c>
      <c r="C35" s="1">
        <v>109.68095514000001</v>
      </c>
      <c r="D35" s="1">
        <f t="shared" si="0"/>
        <v>62.68095514000001</v>
      </c>
      <c r="E35" s="35">
        <f t="shared" si="1"/>
        <v>1.3336373434042554</v>
      </c>
      <c r="F35" s="2"/>
      <c r="G35" s="2"/>
      <c r="H35" s="2"/>
      <c r="I35" s="2"/>
      <c r="J35" s="2"/>
      <c r="K35" s="2"/>
      <c r="L35" s="2"/>
      <c r="M35" s="2"/>
      <c r="N35" s="2"/>
      <c r="O35" s="2"/>
    </row>
    <row r="36" spans="1:15" ht="15.75">
      <c r="A36" s="9" t="s">
        <v>38</v>
      </c>
      <c r="B36" s="1">
        <v>0</v>
      </c>
      <c r="C36" s="1">
        <v>0</v>
      </c>
      <c r="D36" s="1">
        <f t="shared" si="0"/>
        <v>0</v>
      </c>
      <c r="E36" s="35">
        <f t="shared" si="1"/>
        <v>0</v>
      </c>
      <c r="F36" s="2"/>
      <c r="G36" s="2"/>
      <c r="H36" s="2"/>
      <c r="I36" s="2"/>
      <c r="J36" s="2"/>
      <c r="K36" s="2"/>
      <c r="L36" s="2"/>
      <c r="M36" s="2"/>
      <c r="N36" s="2"/>
      <c r="O36" s="2"/>
    </row>
    <row r="37" spans="1:15" ht="15.75">
      <c r="A37" s="9" t="s">
        <v>39</v>
      </c>
      <c r="B37" s="1">
        <v>0</v>
      </c>
      <c r="C37" s="1">
        <v>0</v>
      </c>
      <c r="D37" s="1">
        <f t="shared" si="0"/>
        <v>0</v>
      </c>
      <c r="E37" s="35">
        <f t="shared" si="1"/>
        <v>0</v>
      </c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1:15" ht="15.75">
      <c r="A38" s="9" t="s">
        <v>40</v>
      </c>
      <c r="B38" s="1">
        <v>0</v>
      </c>
      <c r="C38" s="1">
        <v>0</v>
      </c>
      <c r="D38" s="1">
        <f t="shared" si="0"/>
        <v>0</v>
      </c>
      <c r="E38" s="35">
        <f t="shared" si="1"/>
        <v>0</v>
      </c>
      <c r="F38" s="2"/>
      <c r="G38" s="2"/>
      <c r="H38" s="2"/>
      <c r="I38" s="2"/>
      <c r="J38" s="2"/>
      <c r="K38" s="2"/>
      <c r="L38" s="2"/>
      <c r="M38" s="2"/>
      <c r="N38" s="2"/>
      <c r="O38" s="2"/>
    </row>
    <row r="39" spans="1:15" ht="15.75">
      <c r="A39" s="9" t="s">
        <v>41</v>
      </c>
      <c r="B39" s="1">
        <v>5205</v>
      </c>
      <c r="C39" s="1">
        <v>5797.634669691255</v>
      </c>
      <c r="D39" s="1">
        <f t="shared" si="0"/>
        <v>592.6346696912551</v>
      </c>
      <c r="E39" s="35">
        <f t="shared" si="1"/>
        <v>0.11385872616546688</v>
      </c>
      <c r="F39" s="2"/>
      <c r="G39" s="2"/>
      <c r="H39" s="2"/>
      <c r="I39" s="2"/>
      <c r="J39" s="2"/>
      <c r="K39" s="2"/>
      <c r="L39" s="2"/>
      <c r="M39" s="2"/>
      <c r="N39" s="2"/>
      <c r="O39" s="2"/>
    </row>
    <row r="40" spans="1:15" ht="15.75">
      <c r="A40" s="6" t="s">
        <v>71</v>
      </c>
      <c r="B40" s="11">
        <f>+B41+B42+B44</f>
        <v>6042</v>
      </c>
      <c r="C40" s="11">
        <f>+C41+C42+C44</f>
        <v>6045.597755189385</v>
      </c>
      <c r="D40" s="11">
        <f t="shared" si="0"/>
        <v>3.5977551893847703</v>
      </c>
      <c r="E40" s="33">
        <f t="shared" si="1"/>
        <v>0.0005954576612685816</v>
      </c>
      <c r="F40" s="2"/>
      <c r="G40" s="2"/>
      <c r="H40" s="2"/>
      <c r="I40" s="2"/>
      <c r="J40" s="2"/>
      <c r="K40" s="2"/>
      <c r="L40" s="2"/>
      <c r="M40" s="2"/>
      <c r="N40" s="2"/>
      <c r="O40" s="2"/>
    </row>
    <row r="41" spans="1:15" ht="15.75">
      <c r="A41" s="9" t="s">
        <v>9</v>
      </c>
      <c r="B41" s="1">
        <v>5544</v>
      </c>
      <c r="C41" s="1">
        <v>3356.706374643384</v>
      </c>
      <c r="D41" s="1">
        <f t="shared" si="0"/>
        <v>-2187.293625356616</v>
      </c>
      <c r="E41" s="35">
        <f t="shared" si="1"/>
        <v>-0.3945334822071818</v>
      </c>
      <c r="F41" s="2"/>
      <c r="G41" s="2"/>
      <c r="H41" s="2"/>
      <c r="I41" s="2"/>
      <c r="J41" s="2"/>
      <c r="K41" s="2"/>
      <c r="L41" s="2"/>
      <c r="M41" s="2"/>
      <c r="N41" s="2"/>
      <c r="O41" s="2"/>
    </row>
    <row r="42" spans="1:15" ht="15.75">
      <c r="A42" s="9" t="s">
        <v>10</v>
      </c>
      <c r="B42" s="1">
        <v>495</v>
      </c>
      <c r="C42" s="1">
        <v>2687.891380546</v>
      </c>
      <c r="D42" s="1">
        <f t="shared" si="0"/>
        <v>2192.891380546</v>
      </c>
      <c r="E42" s="35">
        <f t="shared" si="1"/>
        <v>4.430083597062627</v>
      </c>
      <c r="F42" s="2"/>
      <c r="G42" s="2"/>
      <c r="H42" s="2"/>
      <c r="I42" s="2"/>
      <c r="J42" s="2"/>
      <c r="K42" s="2"/>
      <c r="L42" s="2"/>
      <c r="M42" s="2"/>
      <c r="N42" s="2"/>
      <c r="O42" s="2"/>
    </row>
    <row r="43" spans="1:15" ht="15.75">
      <c r="A43" s="9" t="s">
        <v>80</v>
      </c>
      <c r="B43" s="1"/>
      <c r="C43" s="1"/>
      <c r="D43" s="1">
        <f t="shared" si="0"/>
        <v>0</v>
      </c>
      <c r="E43" s="35">
        <f t="shared" si="1"/>
        <v>0</v>
      </c>
      <c r="F43" s="2"/>
      <c r="G43" s="2"/>
      <c r="H43" s="2"/>
      <c r="I43" s="2"/>
      <c r="J43" s="2"/>
      <c r="K43" s="2"/>
      <c r="L43" s="2"/>
      <c r="M43" s="2"/>
      <c r="N43" s="2"/>
      <c r="O43" s="2"/>
    </row>
    <row r="44" spans="1:15" ht="15.75">
      <c r="A44" s="9" t="s">
        <v>11</v>
      </c>
      <c r="B44" s="1">
        <v>3</v>
      </c>
      <c r="C44" s="1">
        <v>1</v>
      </c>
      <c r="D44" s="1">
        <f t="shared" si="0"/>
        <v>-2</v>
      </c>
      <c r="E44" s="35">
        <f t="shared" si="1"/>
        <v>-0.6666666666666666</v>
      </c>
      <c r="F44" s="2"/>
      <c r="G44" s="2"/>
      <c r="H44" s="2"/>
      <c r="I44" s="2"/>
      <c r="J44" s="2"/>
      <c r="K44" s="2"/>
      <c r="L44" s="2"/>
      <c r="M44" s="2"/>
      <c r="N44" s="2"/>
      <c r="O44" s="2"/>
    </row>
    <row r="45" spans="1:15" ht="15.75">
      <c r="A45" s="6" t="s">
        <v>74</v>
      </c>
      <c r="B45" s="1">
        <v>0</v>
      </c>
      <c r="C45" s="1">
        <v>0</v>
      </c>
      <c r="D45" s="1">
        <f t="shared" si="0"/>
        <v>0</v>
      </c>
      <c r="E45" s="35">
        <f t="shared" si="1"/>
        <v>0</v>
      </c>
      <c r="F45" s="2"/>
      <c r="G45" s="2"/>
      <c r="H45" s="2"/>
      <c r="I45" s="2"/>
      <c r="J45" s="2"/>
      <c r="K45" s="2"/>
      <c r="L45" s="2"/>
      <c r="M45" s="2"/>
      <c r="N45" s="2"/>
      <c r="O45" s="2"/>
    </row>
    <row r="46" spans="1:15" ht="15.75">
      <c r="A46" s="5" t="s">
        <v>12</v>
      </c>
      <c r="B46" s="10">
        <f>+B3-B18</f>
        <v>2032</v>
      </c>
      <c r="C46" s="10">
        <f>+C3-C18</f>
        <v>154.48954975419838</v>
      </c>
      <c r="D46" s="10">
        <f t="shared" si="0"/>
        <v>-1877.5104502458016</v>
      </c>
      <c r="E46" s="37">
        <f t="shared" si="1"/>
        <v>-0.9239716782705717</v>
      </c>
      <c r="F46" s="2"/>
      <c r="G46" s="2"/>
      <c r="H46" s="2"/>
      <c r="I46" s="2"/>
      <c r="J46" s="2"/>
      <c r="K46" s="2"/>
      <c r="L46" s="2"/>
      <c r="M46" s="2"/>
      <c r="N46" s="2"/>
      <c r="O46" s="2"/>
    </row>
    <row r="47" spans="1:15" ht="15.75">
      <c r="A47" s="5" t="s">
        <v>13</v>
      </c>
      <c r="B47" s="10">
        <f>+B2-B16</f>
        <v>-4010</v>
      </c>
      <c r="C47" s="10">
        <f>+C2-C16</f>
        <v>-5891.108205435186</v>
      </c>
      <c r="D47" s="10">
        <f t="shared" si="0"/>
        <v>-1881.1082054351864</v>
      </c>
      <c r="E47" s="37">
        <f t="shared" si="1"/>
        <v>0.46910429063221604</v>
      </c>
      <c r="F47" s="2"/>
      <c r="G47" s="2"/>
      <c r="H47" s="2"/>
      <c r="I47" s="2"/>
      <c r="J47" s="2"/>
      <c r="K47" s="2"/>
      <c r="L47" s="2"/>
      <c r="M47" s="2"/>
      <c r="N47" s="2"/>
      <c r="O47" s="2"/>
    </row>
    <row r="48" spans="1:15" ht="15.75">
      <c r="A48" s="5" t="s">
        <v>14</v>
      </c>
      <c r="B48" s="11">
        <f>+B49+B50+B51</f>
        <v>61</v>
      </c>
      <c r="C48" s="11">
        <f>+C49+C50+C51</f>
        <v>0</v>
      </c>
      <c r="D48" s="11">
        <f t="shared" si="0"/>
        <v>-61</v>
      </c>
      <c r="E48" s="33">
        <f t="shared" si="1"/>
        <v>-1</v>
      </c>
      <c r="F48" s="2"/>
      <c r="G48" s="2"/>
      <c r="H48" s="2"/>
      <c r="I48" s="2"/>
      <c r="J48" s="2"/>
      <c r="K48" s="2"/>
      <c r="L48" s="2"/>
      <c r="M48" s="2"/>
      <c r="N48" s="2"/>
      <c r="O48" s="2"/>
    </row>
    <row r="49" spans="1:15" ht="15.75">
      <c r="A49" s="8" t="s">
        <v>15</v>
      </c>
      <c r="B49" s="1">
        <v>0</v>
      </c>
      <c r="C49" s="1">
        <v>0</v>
      </c>
      <c r="D49" s="1">
        <f t="shared" si="0"/>
        <v>0</v>
      </c>
      <c r="E49" s="35">
        <f t="shared" si="1"/>
        <v>0</v>
      </c>
      <c r="F49" s="2"/>
      <c r="G49" s="2"/>
      <c r="H49" s="2"/>
      <c r="I49" s="2"/>
      <c r="J49" s="2"/>
      <c r="K49" s="2"/>
      <c r="L49" s="2"/>
      <c r="M49" s="2"/>
      <c r="N49" s="2"/>
      <c r="O49" s="2"/>
    </row>
    <row r="50" spans="1:15" ht="15.75">
      <c r="A50" s="8" t="s">
        <v>16</v>
      </c>
      <c r="B50" s="1">
        <v>0</v>
      </c>
      <c r="C50" s="1">
        <v>0</v>
      </c>
      <c r="D50" s="1">
        <f t="shared" si="0"/>
        <v>0</v>
      </c>
      <c r="E50" s="35">
        <f t="shared" si="1"/>
        <v>0</v>
      </c>
      <c r="F50" s="2"/>
      <c r="G50" s="2"/>
      <c r="H50" s="2"/>
      <c r="I50" s="2"/>
      <c r="J50" s="2"/>
      <c r="K50" s="2"/>
      <c r="L50" s="2"/>
      <c r="M50" s="2"/>
      <c r="N50" s="2"/>
      <c r="O50" s="2"/>
    </row>
    <row r="51" spans="1:15" ht="15.75">
      <c r="A51" s="8" t="s">
        <v>17</v>
      </c>
      <c r="B51" s="1">
        <v>61</v>
      </c>
      <c r="C51" s="1">
        <v>0</v>
      </c>
      <c r="D51" s="1">
        <f t="shared" si="0"/>
        <v>-61</v>
      </c>
      <c r="E51" s="35">
        <f t="shared" si="1"/>
        <v>-1</v>
      </c>
      <c r="F51" s="2"/>
      <c r="G51" s="2"/>
      <c r="H51" s="2"/>
      <c r="I51" s="2"/>
      <c r="J51" s="2"/>
      <c r="K51" s="2"/>
      <c r="L51" s="2"/>
      <c r="M51" s="2"/>
      <c r="N51" s="2"/>
      <c r="O51" s="2"/>
    </row>
    <row r="52" spans="1:15" ht="15.75">
      <c r="A52" s="5" t="s">
        <v>81</v>
      </c>
      <c r="B52" s="1">
        <v>0</v>
      </c>
      <c r="C52" s="1">
        <v>0</v>
      </c>
      <c r="D52" s="1">
        <f t="shared" si="0"/>
        <v>0</v>
      </c>
      <c r="E52" s="35">
        <f t="shared" si="1"/>
        <v>0</v>
      </c>
      <c r="F52" s="2"/>
      <c r="G52" s="2"/>
      <c r="H52" s="2"/>
      <c r="I52" s="2"/>
      <c r="J52" s="2"/>
      <c r="K52" s="2"/>
      <c r="L52" s="2"/>
      <c r="M52" s="2"/>
      <c r="N52" s="2"/>
      <c r="O52" s="2"/>
    </row>
    <row r="53" spans="1:15" ht="15.75">
      <c r="A53" s="5" t="s">
        <v>82</v>
      </c>
      <c r="B53" s="1">
        <v>0</v>
      </c>
      <c r="C53" s="1">
        <v>0</v>
      </c>
      <c r="D53" s="1">
        <f t="shared" si="0"/>
        <v>0</v>
      </c>
      <c r="E53" s="35">
        <f t="shared" si="1"/>
        <v>0</v>
      </c>
      <c r="F53" s="2"/>
      <c r="G53" s="2"/>
      <c r="H53" s="2"/>
      <c r="I53" s="2"/>
      <c r="J53" s="2"/>
      <c r="K53" s="2"/>
      <c r="L53" s="2"/>
      <c r="M53" s="2"/>
      <c r="N53" s="2"/>
      <c r="O53" s="2"/>
    </row>
    <row r="54" spans="1:15" ht="15.75">
      <c r="A54" s="5" t="s">
        <v>83</v>
      </c>
      <c r="B54" s="1">
        <v>0</v>
      </c>
      <c r="C54" s="1">
        <v>0</v>
      </c>
      <c r="D54" s="1">
        <f t="shared" si="0"/>
        <v>0</v>
      </c>
      <c r="E54" s="35">
        <f t="shared" si="1"/>
        <v>0</v>
      </c>
      <c r="F54" s="2"/>
      <c r="G54" s="2"/>
      <c r="H54" s="2"/>
      <c r="I54" s="2"/>
      <c r="J54" s="2"/>
      <c r="K54" s="2"/>
      <c r="L54" s="2"/>
      <c r="M54" s="2"/>
      <c r="N54" s="2"/>
      <c r="O54" s="2"/>
    </row>
    <row r="55" spans="1:15" ht="15.75">
      <c r="A55" s="5" t="s">
        <v>84</v>
      </c>
      <c r="B55" s="1">
        <v>0</v>
      </c>
      <c r="C55" s="1">
        <v>0</v>
      </c>
      <c r="D55" s="1">
        <f t="shared" si="0"/>
        <v>0</v>
      </c>
      <c r="E55" s="35">
        <f t="shared" si="1"/>
        <v>0</v>
      </c>
      <c r="F55" s="2"/>
      <c r="G55" s="2"/>
      <c r="H55" s="2"/>
      <c r="I55" s="2"/>
      <c r="J55" s="2"/>
      <c r="K55" s="2"/>
      <c r="L55" s="2"/>
      <c r="M55" s="2"/>
      <c r="N55" s="2"/>
      <c r="O55" s="2"/>
    </row>
    <row r="56" spans="1:15" ht="15.75">
      <c r="A56" s="5" t="s">
        <v>85</v>
      </c>
      <c r="B56" s="1">
        <v>0</v>
      </c>
      <c r="C56" s="1">
        <v>0</v>
      </c>
      <c r="D56" s="1">
        <f t="shared" si="0"/>
        <v>0</v>
      </c>
      <c r="E56" s="35">
        <f t="shared" si="1"/>
        <v>0</v>
      </c>
      <c r="F56" s="2"/>
      <c r="G56" s="2"/>
      <c r="H56" s="2"/>
      <c r="I56" s="2"/>
      <c r="J56" s="2"/>
      <c r="K56" s="2"/>
      <c r="L56" s="2"/>
      <c r="M56" s="2"/>
      <c r="N56" s="2"/>
      <c r="O56" s="2"/>
    </row>
    <row r="57" spans="1:15" ht="15.75">
      <c r="A57" s="5" t="s">
        <v>18</v>
      </c>
      <c r="B57" s="10">
        <f>B47+B48+B52+B53+B54+B55+B56</f>
        <v>-3949</v>
      </c>
      <c r="C57" s="10">
        <f>C47+C48+C52+C53+C54+C55+C56</f>
        <v>-5891.108205435186</v>
      </c>
      <c r="D57" s="10">
        <f t="shared" si="0"/>
        <v>-1942.1082054351864</v>
      </c>
      <c r="E57" s="37">
        <f t="shared" si="1"/>
        <v>0.49179746908969013</v>
      </c>
      <c r="F57" s="2"/>
      <c r="G57" s="2"/>
      <c r="H57" s="2"/>
      <c r="I57" s="2"/>
      <c r="J57" s="2"/>
      <c r="K57" s="2"/>
      <c r="L57" s="2"/>
      <c r="M57" s="2"/>
      <c r="N57" s="2"/>
      <c r="O57" s="2"/>
    </row>
    <row r="58" spans="1:15" ht="15.75">
      <c r="A58" s="5" t="s">
        <v>19</v>
      </c>
      <c r="B58" s="1">
        <v>5159</v>
      </c>
      <c r="C58" s="1">
        <v>2795.0600277867024</v>
      </c>
      <c r="D58" s="1">
        <f t="shared" si="0"/>
        <v>-2363.9399722132976</v>
      </c>
      <c r="E58" s="35">
        <f t="shared" si="1"/>
        <v>-0.4582167032784062</v>
      </c>
      <c r="F58" s="2"/>
      <c r="G58" s="2"/>
      <c r="H58" s="2"/>
      <c r="I58" s="2"/>
      <c r="J58" s="2"/>
      <c r="K58" s="2"/>
      <c r="L58" s="2"/>
      <c r="M58" s="2"/>
      <c r="N58" s="2"/>
      <c r="O58" s="2"/>
    </row>
    <row r="59" spans="1:15" ht="15.75">
      <c r="A59" s="9" t="s">
        <v>55</v>
      </c>
      <c r="B59" s="12">
        <v>0</v>
      </c>
      <c r="C59" s="12">
        <v>0</v>
      </c>
      <c r="D59" s="12">
        <f t="shared" si="0"/>
        <v>0</v>
      </c>
      <c r="E59" s="36">
        <f t="shared" si="1"/>
        <v>0</v>
      </c>
      <c r="F59" s="2"/>
      <c r="G59" s="2"/>
      <c r="H59" s="2"/>
      <c r="I59" s="2"/>
      <c r="J59" s="2"/>
      <c r="K59" s="2"/>
      <c r="L59" s="2"/>
      <c r="M59" s="2"/>
      <c r="N59" s="2"/>
      <c r="O59" s="2"/>
    </row>
    <row r="60" spans="1:15" ht="15.75">
      <c r="A60" s="9" t="s">
        <v>56</v>
      </c>
      <c r="B60" s="12">
        <v>0</v>
      </c>
      <c r="C60" s="12">
        <v>0</v>
      </c>
      <c r="D60" s="12">
        <f t="shared" si="0"/>
        <v>0</v>
      </c>
      <c r="E60" s="36">
        <f t="shared" si="1"/>
        <v>0</v>
      </c>
      <c r="F60" s="2"/>
      <c r="G60" s="2"/>
      <c r="H60" s="2"/>
      <c r="I60" s="2"/>
      <c r="J60" s="2"/>
      <c r="K60" s="2"/>
      <c r="L60" s="2"/>
      <c r="M60" s="2"/>
      <c r="N60" s="2"/>
      <c r="O60" s="2"/>
    </row>
    <row r="61" spans="1:15" ht="15.75">
      <c r="A61" s="9" t="s">
        <v>27</v>
      </c>
      <c r="B61" s="12">
        <v>0</v>
      </c>
      <c r="C61" s="12">
        <v>0</v>
      </c>
      <c r="D61" s="12">
        <f t="shared" si="0"/>
        <v>0</v>
      </c>
      <c r="E61" s="36">
        <f t="shared" si="1"/>
        <v>0</v>
      </c>
      <c r="F61" s="2"/>
      <c r="G61" s="2"/>
      <c r="H61" s="2"/>
      <c r="I61" s="2"/>
      <c r="J61" s="2"/>
      <c r="K61" s="2"/>
      <c r="L61" s="2"/>
      <c r="M61" s="2"/>
      <c r="N61" s="2"/>
      <c r="O61" s="2"/>
    </row>
    <row r="62" spans="1:15" ht="15.75">
      <c r="A62" s="9" t="s">
        <v>28</v>
      </c>
      <c r="B62" s="12">
        <v>0</v>
      </c>
      <c r="C62" s="12">
        <v>0</v>
      </c>
      <c r="D62" s="12">
        <f t="shared" si="0"/>
        <v>0</v>
      </c>
      <c r="E62" s="36">
        <f t="shared" si="1"/>
        <v>0</v>
      </c>
      <c r="F62" s="2"/>
      <c r="G62" s="2"/>
      <c r="H62" s="2"/>
      <c r="I62" s="2"/>
      <c r="J62" s="2"/>
      <c r="K62" s="2"/>
      <c r="L62" s="2"/>
      <c r="M62" s="2"/>
      <c r="N62" s="2"/>
      <c r="O62" s="2"/>
    </row>
    <row r="63" spans="1:15" ht="15.75">
      <c r="A63" s="5" t="s">
        <v>20</v>
      </c>
      <c r="B63" s="10">
        <f>+(B57+B58)</f>
        <v>1210</v>
      </c>
      <c r="C63" s="10">
        <f>+(C57+C58)</f>
        <v>-3096.048177648484</v>
      </c>
      <c r="D63" s="10">
        <f t="shared" si="0"/>
        <v>-4306.048177648484</v>
      </c>
      <c r="E63" s="37">
        <f t="shared" si="1"/>
        <v>-3.5587175021888298</v>
      </c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1:15" ht="16.5" thickBot="1">
      <c r="A64" s="7" t="s">
        <v>75</v>
      </c>
      <c r="B64" s="11">
        <f>+B65+B73</f>
        <v>-1311</v>
      </c>
      <c r="C64" s="11">
        <f>+C65+C73</f>
        <v>2892.54817764848</v>
      </c>
      <c r="D64" s="11">
        <f t="shared" si="0"/>
        <v>4203.548177648479</v>
      </c>
      <c r="E64" s="33">
        <f t="shared" si="1"/>
        <v>-3.2063677937822117</v>
      </c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ht="16.5" thickTop="1">
      <c r="A65" s="6" t="s">
        <v>76</v>
      </c>
      <c r="B65" s="11">
        <f>+B66+B67+B70</f>
        <v>448</v>
      </c>
      <c r="C65" s="11">
        <f>+C66+C67+C70</f>
        <v>3669.144869352</v>
      </c>
      <c r="D65" s="11">
        <f t="shared" si="0"/>
        <v>3221.144869352</v>
      </c>
      <c r="E65" s="33">
        <f t="shared" si="1"/>
        <v>7.1900555119464284</v>
      </c>
      <c r="F65" s="2"/>
      <c r="G65" s="2"/>
      <c r="H65" s="2"/>
      <c r="I65" s="2"/>
      <c r="J65" s="2"/>
      <c r="K65" s="2"/>
      <c r="L65" s="2"/>
      <c r="M65" s="2"/>
      <c r="N65" s="2"/>
      <c r="O65" s="2"/>
    </row>
    <row r="66" spans="1:15" ht="15.75">
      <c r="A66" s="5" t="s">
        <v>50</v>
      </c>
      <c r="B66" s="1">
        <v>1398</v>
      </c>
      <c r="C66" s="1">
        <v>2914.859254172</v>
      </c>
      <c r="D66" s="1">
        <f t="shared" si="0"/>
        <v>1516.859254172</v>
      </c>
      <c r="E66" s="35">
        <f t="shared" si="1"/>
        <v>1.0850209257310444</v>
      </c>
      <c r="F66" s="2"/>
      <c r="G66" s="2"/>
      <c r="H66" s="2"/>
      <c r="I66" s="2"/>
      <c r="J66" s="2"/>
      <c r="K66" s="2"/>
      <c r="L66" s="2"/>
      <c r="M66" s="2"/>
      <c r="N66" s="2"/>
      <c r="O66" s="2"/>
    </row>
    <row r="67" spans="1:15" ht="15.75">
      <c r="A67" s="5" t="s">
        <v>51</v>
      </c>
      <c r="B67" s="13">
        <f>+B69+B68</f>
        <v>-950</v>
      </c>
      <c r="C67" s="13">
        <f>+C69+C68</f>
        <v>754.2856151800001</v>
      </c>
      <c r="D67" s="13">
        <f aca="true" t="shared" si="2" ref="D67:D92">+C67-B67</f>
        <v>1704.2856151800001</v>
      </c>
      <c r="E67" s="34">
        <f aca="true" t="shared" si="3" ref="E67:E92">IF(B67&lt;&gt;0,D67/B67,0)</f>
        <v>-1.7939848580842106</v>
      </c>
      <c r="F67" s="2"/>
      <c r="G67" s="2"/>
      <c r="H67" s="2"/>
      <c r="I67" s="2"/>
      <c r="J67" s="2"/>
      <c r="K67" s="2"/>
      <c r="L67" s="2"/>
      <c r="M67" s="2"/>
      <c r="N67" s="2"/>
      <c r="O67" s="2"/>
    </row>
    <row r="68" spans="1:15" ht="15.75">
      <c r="A68" s="8" t="s">
        <v>52</v>
      </c>
      <c r="B68" s="1">
        <v>0</v>
      </c>
      <c r="C68" s="1">
        <v>1839.63</v>
      </c>
      <c r="D68" s="1">
        <f t="shared" si="2"/>
        <v>1839.63</v>
      </c>
      <c r="E68" s="35">
        <f t="shared" si="3"/>
        <v>0</v>
      </c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1:15" ht="15.75">
      <c r="A69" s="8" t="s">
        <v>22</v>
      </c>
      <c r="B69" s="1">
        <v>-950</v>
      </c>
      <c r="C69" s="1">
        <v>-1085.34438482</v>
      </c>
      <c r="D69" s="1">
        <f t="shared" si="2"/>
        <v>-135.34438481999996</v>
      </c>
      <c r="E69" s="35">
        <f t="shared" si="3"/>
        <v>0.1424677734947368</v>
      </c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15" ht="15.75">
      <c r="A70" s="5" t="s">
        <v>42</v>
      </c>
      <c r="B70" s="13">
        <f>+B71+B72</f>
        <v>0</v>
      </c>
      <c r="C70" s="13">
        <f>+C71+C72</f>
        <v>0</v>
      </c>
      <c r="D70" s="13">
        <f t="shared" si="2"/>
        <v>0</v>
      </c>
      <c r="E70" s="34">
        <f t="shared" si="3"/>
        <v>0</v>
      </c>
      <c r="F70" s="2"/>
      <c r="G70" s="2"/>
      <c r="H70" s="2"/>
      <c r="I70" s="2"/>
      <c r="J70" s="2"/>
      <c r="K70" s="2"/>
      <c r="L70" s="2"/>
      <c r="M70" s="2"/>
      <c r="N70" s="2"/>
      <c r="O70" s="2"/>
    </row>
    <row r="71" spans="1:15" ht="15.75">
      <c r="A71" s="8" t="s">
        <v>53</v>
      </c>
      <c r="B71" s="1">
        <v>0</v>
      </c>
      <c r="C71" s="1">
        <v>0</v>
      </c>
      <c r="D71" s="1">
        <f t="shared" si="2"/>
        <v>0</v>
      </c>
      <c r="E71" s="35">
        <f t="shared" si="3"/>
        <v>0</v>
      </c>
      <c r="F71" s="2"/>
      <c r="G71" s="2"/>
      <c r="H71" s="2"/>
      <c r="I71" s="2"/>
      <c r="J71" s="2"/>
      <c r="K71" s="2"/>
      <c r="L71" s="2"/>
      <c r="M71" s="2"/>
      <c r="N71" s="2"/>
      <c r="O71" s="2"/>
    </row>
    <row r="72" spans="1:15" ht="15.75">
      <c r="A72" s="8" t="s">
        <v>54</v>
      </c>
      <c r="B72" s="1">
        <v>0</v>
      </c>
      <c r="C72" s="1">
        <v>0</v>
      </c>
      <c r="D72" s="1">
        <f t="shared" si="2"/>
        <v>0</v>
      </c>
      <c r="E72" s="35">
        <f t="shared" si="3"/>
        <v>0</v>
      </c>
      <c r="F72" s="2"/>
      <c r="G72" s="2"/>
      <c r="H72" s="2"/>
      <c r="I72" s="2"/>
      <c r="J72" s="2"/>
      <c r="K72" s="2"/>
      <c r="L72" s="2"/>
      <c r="M72" s="2"/>
      <c r="N72" s="2"/>
      <c r="O72" s="2"/>
    </row>
    <row r="73" spans="1:15" ht="15.75">
      <c r="A73" s="6" t="s">
        <v>77</v>
      </c>
      <c r="B73" s="11">
        <f>+B74+B80+B81+B87</f>
        <v>-1759</v>
      </c>
      <c r="C73" s="11">
        <f>+C74+C80+C81+C87</f>
        <v>-776.5966917035202</v>
      </c>
      <c r="D73" s="11">
        <f t="shared" si="2"/>
        <v>982.4033082964798</v>
      </c>
      <c r="E73" s="33">
        <f t="shared" si="3"/>
        <v>-0.558501028025287</v>
      </c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1:15" ht="15.75">
      <c r="A74" s="5" t="s">
        <v>47</v>
      </c>
      <c r="B74" s="11">
        <f>+B75+B76+B79</f>
        <v>-1760</v>
      </c>
      <c r="C74" s="11">
        <f>+C75+C76+C79</f>
        <v>-776.5966917035202</v>
      </c>
      <c r="D74" s="11">
        <f t="shared" si="2"/>
        <v>983.4033082964798</v>
      </c>
      <c r="E74" s="33">
        <f t="shared" si="3"/>
        <v>-0.558751879713909</v>
      </c>
      <c r="F74" s="2"/>
      <c r="G74" s="2"/>
      <c r="H74" s="2"/>
      <c r="I74" s="2"/>
      <c r="J74" s="2"/>
      <c r="K74" s="2"/>
      <c r="L74" s="2"/>
      <c r="M74" s="2"/>
      <c r="N74" s="2"/>
      <c r="O74" s="2"/>
    </row>
    <row r="75" spans="1:15" ht="15.75">
      <c r="A75" s="8" t="s">
        <v>48</v>
      </c>
      <c r="B75" s="1">
        <v>-1130</v>
      </c>
      <c r="C75" s="1">
        <v>-477.4149800000001</v>
      </c>
      <c r="D75" s="1">
        <f t="shared" si="2"/>
        <v>652.5850199999999</v>
      </c>
      <c r="E75" s="35">
        <f t="shared" si="3"/>
        <v>-0.5775088672566371</v>
      </c>
      <c r="F75" s="2"/>
      <c r="G75" s="2"/>
      <c r="H75" s="2"/>
      <c r="I75" s="2"/>
      <c r="J75" s="2"/>
      <c r="K75" s="2"/>
      <c r="L75" s="2"/>
      <c r="M75" s="2"/>
      <c r="N75" s="2"/>
      <c r="O75" s="2"/>
    </row>
    <row r="76" spans="1:15" ht="15.75">
      <c r="A76" s="8" t="s">
        <v>49</v>
      </c>
      <c r="B76" s="13">
        <f>+B77+B78</f>
        <v>-68</v>
      </c>
      <c r="C76" s="13">
        <f>+C77+C78</f>
        <v>0</v>
      </c>
      <c r="D76" s="13">
        <f t="shared" si="2"/>
        <v>68</v>
      </c>
      <c r="E76" s="34">
        <f t="shared" si="3"/>
        <v>-1</v>
      </c>
      <c r="F76" s="2"/>
      <c r="G76" s="2"/>
      <c r="H76" s="2"/>
      <c r="I76" s="2"/>
      <c r="J76" s="2"/>
      <c r="K76" s="2"/>
      <c r="L76" s="2"/>
      <c r="M76" s="2"/>
      <c r="N76" s="2"/>
      <c r="O76" s="2"/>
    </row>
    <row r="77" spans="1:15" ht="15.75">
      <c r="A77" s="9" t="s">
        <v>21</v>
      </c>
      <c r="B77" s="1">
        <v>-68</v>
      </c>
      <c r="C77" s="1"/>
      <c r="D77" s="1">
        <f t="shared" si="2"/>
        <v>68</v>
      </c>
      <c r="E77" s="35">
        <f t="shared" si="3"/>
        <v>-1</v>
      </c>
      <c r="F77" s="2"/>
      <c r="G77" s="2"/>
      <c r="H77" s="2"/>
      <c r="I77" s="2"/>
      <c r="J77" s="2"/>
      <c r="K77" s="2"/>
      <c r="L77" s="2"/>
      <c r="M77" s="2"/>
      <c r="N77" s="2"/>
      <c r="O77" s="2"/>
    </row>
    <row r="78" spans="1:15" ht="15.75">
      <c r="A78" s="9" t="s">
        <v>22</v>
      </c>
      <c r="B78" s="1">
        <v>0</v>
      </c>
      <c r="C78" s="1">
        <v>0</v>
      </c>
      <c r="D78" s="1">
        <f t="shared" si="2"/>
        <v>0</v>
      </c>
      <c r="E78" s="35">
        <f t="shared" si="3"/>
        <v>0</v>
      </c>
      <c r="F78" s="2"/>
      <c r="G78" s="2"/>
      <c r="H78" s="2"/>
      <c r="I78" s="2"/>
      <c r="J78" s="2"/>
      <c r="K78" s="2"/>
      <c r="L78" s="2"/>
      <c r="M78" s="2"/>
      <c r="N78" s="2"/>
      <c r="O78" s="2"/>
    </row>
    <row r="79" spans="1:15" ht="15.75">
      <c r="A79" s="8" t="s">
        <v>44</v>
      </c>
      <c r="B79" s="1">
        <v>-562</v>
      </c>
      <c r="C79" s="1">
        <v>-299.18171170352</v>
      </c>
      <c r="D79" s="1">
        <f t="shared" si="2"/>
        <v>262.81828829648</v>
      </c>
      <c r="E79" s="35">
        <f t="shared" si="3"/>
        <v>-0.4676481998158007</v>
      </c>
      <c r="F79" s="2"/>
      <c r="G79" s="2"/>
      <c r="H79" s="2"/>
      <c r="I79" s="2"/>
      <c r="J79" s="2"/>
      <c r="K79" s="2"/>
      <c r="L79" s="2"/>
      <c r="M79" s="2"/>
      <c r="N79" s="2"/>
      <c r="O79" s="2"/>
    </row>
    <row r="80" spans="1:15" ht="15.75">
      <c r="A80" s="5" t="s">
        <v>43</v>
      </c>
      <c r="B80" s="1">
        <v>0</v>
      </c>
      <c r="C80" s="1">
        <v>0</v>
      </c>
      <c r="D80" s="1">
        <f t="shared" si="2"/>
        <v>0</v>
      </c>
      <c r="E80" s="35">
        <f t="shared" si="3"/>
        <v>0</v>
      </c>
      <c r="F80" s="2"/>
      <c r="G80" s="2"/>
      <c r="H80" s="2"/>
      <c r="I80" s="2"/>
      <c r="J80" s="2"/>
      <c r="K80" s="2"/>
      <c r="L80" s="2"/>
      <c r="M80" s="2"/>
      <c r="N80" s="2"/>
      <c r="O80" s="2"/>
    </row>
    <row r="81" spans="1:15" ht="15.75">
      <c r="A81" s="5" t="s">
        <v>42</v>
      </c>
      <c r="B81" s="13">
        <f>+B82+B83+B84+B85+B86+B87</f>
        <v>1</v>
      </c>
      <c r="C81" s="13">
        <f>+C82+C83+C84+C85+C86+C87</f>
        <v>0</v>
      </c>
      <c r="D81" s="13">
        <f t="shared" si="2"/>
        <v>-1</v>
      </c>
      <c r="E81" s="34">
        <f t="shared" si="3"/>
        <v>-1</v>
      </c>
      <c r="F81" s="2"/>
      <c r="G81" s="2"/>
      <c r="H81" s="2"/>
      <c r="I81" s="2"/>
      <c r="J81" s="2"/>
      <c r="K81" s="2"/>
      <c r="L81" s="2"/>
      <c r="M81" s="2"/>
      <c r="N81" s="2"/>
      <c r="O81" s="2"/>
    </row>
    <row r="82" spans="1:15" ht="15.75">
      <c r="A82" s="8" t="s">
        <v>86</v>
      </c>
      <c r="B82" s="1">
        <v>0</v>
      </c>
      <c r="C82" s="1">
        <v>0</v>
      </c>
      <c r="D82" s="1">
        <f t="shared" si="2"/>
        <v>0</v>
      </c>
      <c r="E82" s="35">
        <f t="shared" si="3"/>
        <v>0</v>
      </c>
      <c r="F82" s="2"/>
      <c r="G82" s="2"/>
      <c r="H82" s="2"/>
      <c r="I82" s="2"/>
      <c r="J82" s="2"/>
      <c r="K82" s="2"/>
      <c r="L82" s="2"/>
      <c r="M82" s="2"/>
      <c r="N82" s="2"/>
      <c r="O82" s="2"/>
    </row>
    <row r="83" spans="1:15" ht="15.75">
      <c r="A83" s="8" t="s">
        <v>87</v>
      </c>
      <c r="B83" s="1">
        <v>0</v>
      </c>
      <c r="C83" s="1">
        <v>0</v>
      </c>
      <c r="D83" s="1">
        <f t="shared" si="2"/>
        <v>0</v>
      </c>
      <c r="E83" s="35">
        <f t="shared" si="3"/>
        <v>0</v>
      </c>
      <c r="F83" s="2"/>
      <c r="G83" s="2"/>
      <c r="H83" s="2"/>
      <c r="I83" s="2"/>
      <c r="J83" s="2"/>
      <c r="K83" s="2"/>
      <c r="L83" s="2"/>
      <c r="M83" s="2"/>
      <c r="N83" s="2"/>
      <c r="O83" s="2"/>
    </row>
    <row r="84" spans="1:15" ht="15.75">
      <c r="A84" s="8" t="s">
        <v>88</v>
      </c>
      <c r="B84" s="1">
        <v>0</v>
      </c>
      <c r="C84" s="1">
        <v>0</v>
      </c>
      <c r="D84" s="1">
        <f t="shared" si="2"/>
        <v>0</v>
      </c>
      <c r="E84" s="35">
        <f t="shared" si="3"/>
        <v>0</v>
      </c>
      <c r="F84" s="2"/>
      <c r="G84" s="2"/>
      <c r="H84" s="2"/>
      <c r="I84" s="2"/>
      <c r="J84" s="2"/>
      <c r="K84" s="2"/>
      <c r="L84" s="2"/>
      <c r="M84" s="2"/>
      <c r="N84" s="2"/>
      <c r="O84" s="2"/>
    </row>
    <row r="85" spans="1:15" ht="15.75">
      <c r="A85" s="8" t="s">
        <v>78</v>
      </c>
      <c r="B85" s="1">
        <v>1</v>
      </c>
      <c r="C85" s="1">
        <v>0</v>
      </c>
      <c r="D85" s="1">
        <f t="shared" si="2"/>
        <v>-1</v>
      </c>
      <c r="E85" s="35">
        <f t="shared" si="3"/>
        <v>-1</v>
      </c>
      <c r="F85" s="2"/>
      <c r="G85" s="2"/>
      <c r="H85" s="2"/>
      <c r="I85" s="2"/>
      <c r="J85" s="2"/>
      <c r="K85" s="2"/>
      <c r="L85" s="2"/>
      <c r="M85" s="2"/>
      <c r="N85" s="2"/>
      <c r="O85" s="2"/>
    </row>
    <row r="86" spans="1:15" ht="15.75">
      <c r="A86" s="8" t="s">
        <v>89</v>
      </c>
      <c r="B86" s="1">
        <v>0</v>
      </c>
      <c r="C86" s="1">
        <v>0</v>
      </c>
      <c r="D86" s="1">
        <f t="shared" si="2"/>
        <v>0</v>
      </c>
      <c r="E86" s="35">
        <f t="shared" si="3"/>
        <v>0</v>
      </c>
      <c r="F86" s="2"/>
      <c r="G86" s="2"/>
      <c r="H86" s="2"/>
      <c r="I86" s="2"/>
      <c r="J86" s="2"/>
      <c r="K86" s="2"/>
      <c r="L86" s="2"/>
      <c r="M86" s="2"/>
      <c r="N86" s="2"/>
      <c r="O86" s="2"/>
    </row>
    <row r="87" spans="1:15" ht="16.5" thickBot="1">
      <c r="A87" s="7" t="s">
        <v>79</v>
      </c>
      <c r="B87" s="1">
        <v>0</v>
      </c>
      <c r="C87" s="1">
        <v>0</v>
      </c>
      <c r="D87" s="1">
        <f t="shared" si="2"/>
        <v>0</v>
      </c>
      <c r="E87" s="35">
        <f t="shared" si="3"/>
        <v>0</v>
      </c>
      <c r="F87" s="2"/>
      <c r="G87" s="2"/>
      <c r="H87" s="2"/>
      <c r="I87" s="2"/>
      <c r="J87" s="2"/>
      <c r="K87" s="2"/>
      <c r="L87" s="2"/>
      <c r="M87" s="2"/>
      <c r="N87" s="2"/>
      <c r="O87" s="2"/>
    </row>
    <row r="88" spans="1:15" s="32" customFormat="1" ht="16.5" thickTop="1">
      <c r="A88" s="29" t="s">
        <v>23</v>
      </c>
      <c r="B88" s="30">
        <v>-4192</v>
      </c>
      <c r="C88" s="30">
        <v>-6238.042813825182</v>
      </c>
      <c r="D88" s="30">
        <f t="shared" si="2"/>
        <v>-2046.0428138251818</v>
      </c>
      <c r="E88" s="38">
        <f t="shared" si="3"/>
        <v>0.48808273230562543</v>
      </c>
      <c r="F88" s="31"/>
      <c r="G88" s="31"/>
      <c r="H88" s="31"/>
      <c r="I88" s="31"/>
      <c r="J88" s="31"/>
      <c r="K88" s="31"/>
      <c r="L88" s="31"/>
      <c r="M88" s="31"/>
      <c r="N88" s="31"/>
      <c r="O88" s="31"/>
    </row>
    <row r="89" spans="1:15" s="32" customFormat="1" ht="15.75">
      <c r="A89" s="29" t="s">
        <v>90</v>
      </c>
      <c r="B89" s="30">
        <v>28496</v>
      </c>
      <c r="C89" s="30">
        <v>33920.270370296596</v>
      </c>
      <c r="D89" s="30">
        <f t="shared" si="2"/>
        <v>5424.2703702965955</v>
      </c>
      <c r="E89" s="38">
        <f t="shared" si="3"/>
        <v>0.19035199221984123</v>
      </c>
      <c r="F89" s="31"/>
      <c r="G89" s="31"/>
      <c r="H89" s="31"/>
      <c r="I89" s="31"/>
      <c r="J89" s="31"/>
      <c r="K89" s="31"/>
      <c r="L89" s="31"/>
      <c r="M89" s="31"/>
      <c r="N89" s="31"/>
      <c r="O89" s="31"/>
    </row>
    <row r="90" spans="1:15" s="32" customFormat="1" ht="15.75">
      <c r="A90" s="29" t="s">
        <v>24</v>
      </c>
      <c r="B90" s="30">
        <v>-3848</v>
      </c>
      <c r="C90" s="30">
        <v>-5687.608205435183</v>
      </c>
      <c r="D90" s="30">
        <f t="shared" si="2"/>
        <v>-1839.6082054351828</v>
      </c>
      <c r="E90" s="38">
        <f t="shared" si="3"/>
        <v>0.47806866045612856</v>
      </c>
      <c r="F90" s="31"/>
      <c r="G90" s="31"/>
      <c r="H90" s="31"/>
      <c r="I90" s="31"/>
      <c r="J90" s="31"/>
      <c r="K90" s="31"/>
      <c r="L90" s="31"/>
      <c r="M90" s="31"/>
      <c r="N90" s="31"/>
      <c r="O90" s="31"/>
    </row>
    <row r="91" spans="1:15" s="32" customFormat="1" ht="15.75">
      <c r="A91" s="29" t="s">
        <v>25</v>
      </c>
      <c r="B91" s="30">
        <v>1398</v>
      </c>
      <c r="C91" s="30">
        <v>4754.489254172</v>
      </c>
      <c r="D91" s="30">
        <f t="shared" si="2"/>
        <v>3356.489254172</v>
      </c>
      <c r="E91" s="38">
        <f t="shared" si="3"/>
        <v>2.4009222132846926</v>
      </c>
      <c r="F91" s="31"/>
      <c r="G91" s="31"/>
      <c r="H91" s="31"/>
      <c r="I91" s="31"/>
      <c r="J91" s="31"/>
      <c r="K91" s="31"/>
      <c r="L91" s="31"/>
      <c r="M91" s="31"/>
      <c r="N91" s="31"/>
      <c r="O91" s="31"/>
    </row>
    <row r="92" spans="1:15" s="32" customFormat="1" ht="15.75">
      <c r="A92" s="29" t="s">
        <v>26</v>
      </c>
      <c r="B92" s="30">
        <v>-5246</v>
      </c>
      <c r="C92" s="30">
        <v>-10442.097459607183</v>
      </c>
      <c r="D92" s="30">
        <f t="shared" si="2"/>
        <v>-5196.097459607183</v>
      </c>
      <c r="E92" s="38">
        <f t="shared" si="3"/>
        <v>0.9904875065968706</v>
      </c>
      <c r="F92" s="31"/>
      <c r="G92" s="31"/>
      <c r="H92" s="31"/>
      <c r="I92" s="31"/>
      <c r="J92" s="31"/>
      <c r="K92" s="31"/>
      <c r="L92" s="31"/>
      <c r="M92" s="31"/>
      <c r="N92" s="31"/>
      <c r="O92" s="31"/>
    </row>
    <row r="93" spans="1:15" s="17" customFormat="1" ht="15.75">
      <c r="A93" s="14"/>
      <c r="B93" s="15"/>
      <c r="C93" s="15"/>
      <c r="D93" s="15"/>
      <c r="E93" s="39"/>
      <c r="F93" s="16"/>
      <c r="G93" s="16"/>
      <c r="H93" s="16"/>
      <c r="I93" s="16"/>
      <c r="J93" s="16"/>
      <c r="K93" s="16"/>
      <c r="L93" s="16"/>
      <c r="M93" s="16"/>
      <c r="N93" s="16"/>
      <c r="O93" s="16"/>
    </row>
    <row r="94" spans="1:15" s="17" customFormat="1" ht="15.75">
      <c r="A94" s="14"/>
      <c r="B94" s="15"/>
      <c r="C94" s="15"/>
      <c r="D94" s="15"/>
      <c r="E94" s="15"/>
      <c r="F94" s="16"/>
      <c r="G94" s="16"/>
      <c r="H94" s="16"/>
      <c r="I94" s="16"/>
      <c r="J94" s="16"/>
      <c r="K94" s="16"/>
      <c r="L94" s="16"/>
      <c r="M94" s="16"/>
      <c r="N94" s="16"/>
      <c r="O94" s="16"/>
    </row>
    <row r="95" spans="1:15" s="17" customFormat="1" ht="15">
      <c r="A95" s="18"/>
      <c r="B95" s="19"/>
      <c r="C95" s="19"/>
      <c r="D95" s="19"/>
      <c r="E95" s="19"/>
      <c r="F95" s="20"/>
      <c r="G95" s="20"/>
      <c r="H95" s="20"/>
      <c r="I95" s="20"/>
      <c r="J95" s="20"/>
      <c r="K95" s="20"/>
      <c r="L95" s="20"/>
      <c r="M95" s="20"/>
      <c r="N95" s="20"/>
      <c r="O95" s="20"/>
    </row>
    <row r="96" spans="1:5" s="17" customFormat="1" ht="15">
      <c r="A96" s="21"/>
      <c r="B96" s="22"/>
      <c r="C96" s="22"/>
      <c r="D96" s="22"/>
      <c r="E96" s="22"/>
    </row>
    <row r="97" spans="1:5" s="17" customFormat="1" ht="15">
      <c r="A97" s="21"/>
      <c r="B97" s="22"/>
      <c r="C97" s="22"/>
      <c r="D97" s="22"/>
      <c r="E97" s="22"/>
    </row>
    <row r="98" spans="1:5" s="17" customFormat="1" ht="15">
      <c r="A98" s="21"/>
      <c r="B98" s="22"/>
      <c r="C98" s="22"/>
      <c r="D98" s="22"/>
      <c r="E98" s="22"/>
    </row>
    <row r="99" spans="1:5" s="17" customFormat="1" ht="15">
      <c r="A99" s="21"/>
      <c r="B99" s="22"/>
      <c r="C99" s="22"/>
      <c r="D99" s="22"/>
      <c r="E99" s="22"/>
    </row>
    <row r="100" spans="1:5" s="17" customFormat="1" ht="15">
      <c r="A100" s="21"/>
      <c r="B100" s="22"/>
      <c r="C100" s="22"/>
      <c r="D100" s="22"/>
      <c r="E100" s="22"/>
    </row>
    <row r="101" spans="1:5" s="17" customFormat="1" ht="15">
      <c r="A101" s="21"/>
      <c r="B101" s="22"/>
      <c r="C101" s="22"/>
      <c r="D101" s="22"/>
      <c r="E101" s="22"/>
    </row>
    <row r="102" spans="1:5" s="17" customFormat="1" ht="15">
      <c r="A102" s="21"/>
      <c r="B102" s="22"/>
      <c r="C102" s="22"/>
      <c r="D102" s="22"/>
      <c r="E102" s="22"/>
    </row>
  </sheetData>
  <sheetProtection/>
  <mergeCells count="1">
    <mergeCell ref="D1:E1"/>
  </mergeCells>
  <printOptions horizontalCentered="1"/>
  <pageMargins left="0.25" right="0.25" top="0.75" bottom="0.25" header="0.3" footer="0.05"/>
  <pageSetup horizontalDpi="600" verticalDpi="600" orientation="portrait" scale="70" r:id="rId3"/>
  <headerFooter>
    <oddHeader xml:space="preserve">&amp;C&amp;"Andalus,Gras italique"&amp;22Tableau des Opérations Financières de l'Etat         &amp;"-,Normal"&amp;11   </oddHeader>
    <oddFooter>&amp;C&amp;P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depb_marie-evens</dc:creator>
  <cp:keywords/>
  <dc:description/>
  <cp:lastModifiedBy>jeanmichel.silin</cp:lastModifiedBy>
  <cp:lastPrinted>2020-04-14T13:44:48Z</cp:lastPrinted>
  <dcterms:created xsi:type="dcterms:W3CDTF">2015-07-28T13:36:45Z</dcterms:created>
  <dcterms:modified xsi:type="dcterms:W3CDTF">2020-04-14T15:16:37Z</dcterms:modified>
  <cp:category/>
  <cp:version/>
  <cp:contentType/>
  <cp:contentStatus/>
</cp:coreProperties>
</file>